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elacje Inwestorskie\Raporty okresowe\Q1 2025\Na WWW\"/>
    </mc:Choice>
  </mc:AlternateContent>
  <xr:revisionPtr revIDLastSave="0" documentId="13_ncr:1_{D3A56EBE-7282-461D-9906-90E216FEF5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ercator" sheetId="1" r:id="rId1"/>
  </sheets>
  <definedNames>
    <definedName name="_xlnm.Print_Area" localSheetId="0">Mercator!$B$2:$AH$169</definedName>
    <definedName name="_xlnm.Print_Titles" localSheetId="0">Mercator!$2:$3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0" i="1" l="1"/>
  <c r="AD135" i="1" s="1"/>
  <c r="AD140" i="1" s="1"/>
  <c r="AD82" i="1"/>
  <c r="AD164" i="1"/>
  <c r="AD163" i="1"/>
  <c r="AD162" i="1"/>
  <c r="AE162" i="1"/>
  <c r="AD161" i="1"/>
  <c r="AE161" i="1"/>
  <c r="AD158" i="1"/>
  <c r="AD157" i="1"/>
  <c r="AD156" i="1" s="1"/>
  <c r="AD152" i="1"/>
  <c r="AD149" i="1"/>
  <c r="AD148" i="1"/>
  <c r="AD143" i="1"/>
  <c r="AD142" i="1"/>
  <c r="AE164" i="1"/>
  <c r="AE163" i="1"/>
  <c r="AD104" i="1"/>
  <c r="AE100" i="1"/>
  <c r="AE158" i="1"/>
  <c r="AD100" i="1"/>
  <c r="AE152" i="1"/>
  <c r="AE148" i="1"/>
  <c r="AE149" i="1"/>
  <c r="AD91" i="1"/>
  <c r="AE143" i="1"/>
  <c r="AE142" i="1"/>
  <c r="AD70" i="1"/>
  <c r="AE127" i="1"/>
  <c r="AE70" i="1"/>
  <c r="AD51" i="1"/>
  <c r="AD55" i="1"/>
  <c r="AD44" i="1"/>
  <c r="AD40" i="1"/>
  <c r="AD24" i="1"/>
  <c r="AD28" i="1" s="1"/>
  <c r="AD17" i="1"/>
  <c r="Q165" i="1"/>
  <c r="Q167" i="1"/>
  <c r="Q168" i="1"/>
  <c r="Q152" i="1"/>
  <c r="Q166" i="1"/>
  <c r="Q164" i="1"/>
  <c r="Q104" i="1"/>
  <c r="Q158" i="1"/>
  <c r="Q157" i="1"/>
  <c r="Q149" i="1"/>
  <c r="Q148" i="1"/>
  <c r="Q143" i="1"/>
  <c r="Q142" i="1"/>
  <c r="Q127" i="1"/>
  <c r="Q126" i="1"/>
  <c r="AE17" i="1" l="1"/>
  <c r="AD145" i="1"/>
  <c r="AD84" i="1"/>
  <c r="AD89" i="1" s="1"/>
  <c r="AD94" i="1" s="1"/>
  <c r="AD98" i="1" s="1"/>
  <c r="AE160" i="1"/>
  <c r="AD183" i="1"/>
  <c r="AE82" i="1"/>
  <c r="AE84" i="1" s="1"/>
  <c r="AE89" i="1" s="1"/>
  <c r="AE157" i="1"/>
  <c r="AE156" i="1" s="1"/>
  <c r="AD160" i="1"/>
  <c r="AD180" i="1"/>
  <c r="AD147" i="1"/>
  <c r="AD150" i="1" s="1"/>
  <c r="AD154" i="1" s="1"/>
  <c r="AE147" i="1"/>
  <c r="AD186" i="1"/>
  <c r="AD114" i="1"/>
  <c r="AD177" i="1"/>
  <c r="AE126" i="1"/>
  <c r="AE130" i="1" s="1"/>
  <c r="AE135" i="1" s="1"/>
  <c r="AE140" i="1" s="1"/>
  <c r="AE145" i="1" s="1"/>
  <c r="AE150" i="1" s="1"/>
  <c r="AE154" i="1" s="1"/>
  <c r="AE169" i="1" s="1"/>
  <c r="AE91" i="1"/>
  <c r="AD56" i="1"/>
  <c r="AE104" i="1"/>
  <c r="AE40" i="1"/>
  <c r="AE44" i="1" s="1"/>
  <c r="AE24" i="1"/>
  <c r="AE180" i="1" s="1"/>
  <c r="Q147" i="1"/>
  <c r="Q156" i="1"/>
  <c r="Q24" i="1"/>
  <c r="Q180" i="1" s="1"/>
  <c r="Q163" i="1"/>
  <c r="Q160" i="1" s="1"/>
  <c r="Q130" i="1"/>
  <c r="Q135" i="1" s="1"/>
  <c r="Q140" i="1" s="1"/>
  <c r="Q145" i="1" s="1"/>
  <c r="Q150" i="1" s="1"/>
  <c r="Q154" i="1" s="1"/>
  <c r="Q169" i="1" s="1"/>
  <c r="Q40" i="1"/>
  <c r="Q44" i="1" s="1"/>
  <c r="Q17" i="1"/>
  <c r="Q70" i="1"/>
  <c r="Q82" i="1"/>
  <c r="Q91" i="1"/>
  <c r="Q100" i="1"/>
  <c r="AD169" i="1" l="1"/>
  <c r="Q28" i="1"/>
  <c r="AE94" i="1"/>
  <c r="AE98" i="1" s="1"/>
  <c r="AE28" i="1"/>
  <c r="Q84" i="1"/>
  <c r="Q89" i="1" s="1"/>
  <c r="Q94" i="1" s="1"/>
  <c r="Q98" i="1" s="1"/>
  <c r="AE177" i="1" l="1"/>
  <c r="AE186" i="1"/>
  <c r="AE114" i="1"/>
  <c r="Q114" i="1"/>
  <c r="Q170" i="1" s="1"/>
  <c r="Q177" i="1"/>
  <c r="Q186" i="1"/>
  <c r="Q51" i="1"/>
  <c r="Q55" i="1" l="1"/>
  <c r="Q56" i="1" s="1"/>
  <c r="Q183" i="1"/>
  <c r="AW170" i="1"/>
  <c r="AV170" i="1"/>
  <c r="AU170" i="1"/>
  <c r="AT170" i="1"/>
  <c r="AR165" i="1"/>
  <c r="BE165" i="1"/>
  <c r="BE164" i="1"/>
  <c r="BE138" i="1"/>
  <c r="BE137" i="1"/>
  <c r="BE157" i="1" l="1"/>
  <c r="BE143" i="1"/>
  <c r="BE158" i="1"/>
  <c r="BE100" i="1"/>
  <c r="BE149" i="1"/>
  <c r="BE148" i="1"/>
  <c r="BE91" i="1"/>
  <c r="BE142" i="1"/>
  <c r="BE82" i="1"/>
  <c r="BE70" i="1"/>
  <c r="BE127" i="1"/>
  <c r="BE126" i="1"/>
  <c r="BE40" i="1"/>
  <c r="BE44" i="1" s="1"/>
  <c r="BE17" i="1"/>
  <c r="AR168" i="1"/>
  <c r="AR166" i="1"/>
  <c r="AR164" i="1"/>
  <c r="AR138" i="1"/>
  <c r="AR137" i="1"/>
  <c r="BE147" i="1" l="1"/>
  <c r="BE84" i="1"/>
  <c r="BE89" i="1" s="1"/>
  <c r="BE156" i="1"/>
  <c r="AR104" i="1"/>
  <c r="BE94" i="1" l="1"/>
  <c r="BE98" i="1" s="1"/>
  <c r="AR17" i="1"/>
  <c r="AR163" i="1"/>
  <c r="AR162" i="1"/>
  <c r="AR161" i="1"/>
  <c r="AR158" i="1"/>
  <c r="AR157" i="1"/>
  <c r="AR100" i="1"/>
  <c r="AR149" i="1"/>
  <c r="AR148" i="1"/>
  <c r="AR143" i="1"/>
  <c r="AR142" i="1"/>
  <c r="AR70" i="1"/>
  <c r="AR51" i="1"/>
  <c r="AR40" i="1"/>
  <c r="AR44" i="1" s="1"/>
  <c r="AR24" i="1"/>
  <c r="AR180" i="1" s="1"/>
  <c r="AC161" i="1"/>
  <c r="AR160" i="1" l="1"/>
  <c r="BE177" i="1"/>
  <c r="AR156" i="1"/>
  <c r="AR82" i="1"/>
  <c r="AR84" i="1" s="1"/>
  <c r="AR89" i="1" s="1"/>
  <c r="AR91" i="1"/>
  <c r="AR147" i="1"/>
  <c r="AR130" i="1"/>
  <c r="AR135" i="1" s="1"/>
  <c r="AR140" i="1" s="1"/>
  <c r="AR145" i="1" s="1"/>
  <c r="AR28" i="1"/>
  <c r="AR55" i="1"/>
  <c r="AC40" i="1"/>
  <c r="AR94" i="1" l="1"/>
  <c r="AR98" i="1" s="1"/>
  <c r="AR114" i="1" s="1"/>
  <c r="AR150" i="1"/>
  <c r="AR154" i="1" s="1"/>
  <c r="AR169" i="1"/>
  <c r="AR170" i="1" s="1"/>
  <c r="AR186" i="1"/>
  <c r="AR183" i="1"/>
  <c r="AR56" i="1"/>
  <c r="AR177" i="1" l="1"/>
  <c r="AD170" i="1" l="1"/>
  <c r="P164" i="1"/>
  <c r="P163" i="1"/>
  <c r="P157" i="1"/>
  <c r="P158" i="1"/>
  <c r="P152" i="1"/>
  <c r="P149" i="1"/>
  <c r="P148" i="1"/>
  <c r="P142" i="1"/>
  <c r="P143" i="1"/>
  <c r="P127" i="1"/>
  <c r="O40" i="1"/>
  <c r="P147" i="1" l="1"/>
  <c r="P156" i="1"/>
  <c r="P160" i="1"/>
  <c r="P70" i="1"/>
  <c r="P126" i="1"/>
  <c r="P130" i="1" s="1"/>
  <c r="P135" i="1" s="1"/>
  <c r="P140" i="1" s="1"/>
  <c r="P145" i="1" s="1"/>
  <c r="P40" i="1"/>
  <c r="P44" i="1" s="1"/>
  <c r="P104" i="1"/>
  <c r="P91" i="1"/>
  <c r="P100" i="1"/>
  <c r="P82" i="1"/>
  <c r="P150" i="1" l="1"/>
  <c r="P154" i="1" s="1"/>
  <c r="P169" i="1" s="1"/>
  <c r="P84" i="1"/>
  <c r="P89" i="1" s="1"/>
  <c r="P94" i="1" s="1"/>
  <c r="P98" i="1" s="1"/>
  <c r="P24" i="1"/>
  <c r="P180" i="1" s="1"/>
  <c r="P114" i="1" l="1"/>
  <c r="P170" i="1" s="1"/>
  <c r="P177" i="1"/>
  <c r="P17" i="1" l="1"/>
  <c r="P28" i="1" s="1"/>
  <c r="P186" i="1" s="1"/>
  <c r="P51" i="1" l="1"/>
  <c r="P55" i="1" l="1"/>
  <c r="P56" i="1" s="1"/>
  <c r="P183" i="1"/>
  <c r="BD164" i="1"/>
  <c r="BD158" i="1"/>
  <c r="BD149" i="1"/>
  <c r="BD143" i="1"/>
  <c r="BD142" i="1"/>
  <c r="BD127" i="1"/>
  <c r="BD126" i="1"/>
  <c r="BD91" i="1" l="1"/>
  <c r="BD130" i="1"/>
  <c r="BD135" i="1" s="1"/>
  <c r="BD140" i="1" s="1"/>
  <c r="BD145" i="1" s="1"/>
  <c r="BD104" i="1"/>
  <c r="BD100" i="1"/>
  <c r="BD82" i="1"/>
  <c r="BD148" i="1"/>
  <c r="BD147" i="1" s="1"/>
  <c r="BD70" i="1"/>
  <c r="BD157" i="1"/>
  <c r="BD156" i="1" s="1"/>
  <c r="BD163" i="1"/>
  <c r="BD160" i="1" s="1"/>
  <c r="BD84" i="1" l="1"/>
  <c r="BD89" i="1" s="1"/>
  <c r="BD94" i="1" s="1"/>
  <c r="BD98" i="1" s="1"/>
  <c r="BD150" i="1"/>
  <c r="BD154" i="1" s="1"/>
  <c r="BD169" i="1" s="1"/>
  <c r="BD114" i="1" l="1"/>
  <c r="BD170" i="1" s="1"/>
  <c r="BD177" i="1"/>
  <c r="BD24" i="1" l="1"/>
  <c r="BD180" i="1" s="1"/>
  <c r="AQ164" i="1" l="1"/>
  <c r="AQ157" i="1"/>
  <c r="AQ158" i="1"/>
  <c r="AQ149" i="1"/>
  <c r="AQ142" i="1"/>
  <c r="AQ143" i="1"/>
  <c r="AQ127" i="1"/>
  <c r="AQ126" i="1"/>
  <c r="AQ165" i="1"/>
  <c r="AQ162" i="1"/>
  <c r="AQ161" i="1"/>
  <c r="BD17" i="1" l="1"/>
  <c r="BD28" i="1" s="1"/>
  <c r="BD186" i="1" s="1"/>
  <c r="AQ156" i="1"/>
  <c r="AQ91" i="1"/>
  <c r="AQ130" i="1"/>
  <c r="AQ135" i="1" s="1"/>
  <c r="AQ140" i="1" s="1"/>
  <c r="AQ145" i="1" s="1"/>
  <c r="AQ104" i="1"/>
  <c r="AQ163" i="1"/>
  <c r="AQ160" i="1" s="1"/>
  <c r="AQ100" i="1"/>
  <c r="AQ148" i="1"/>
  <c r="AQ147" i="1" s="1"/>
  <c r="AQ82" i="1"/>
  <c r="AQ70" i="1"/>
  <c r="AQ51" i="1"/>
  <c r="AQ40" i="1"/>
  <c r="AQ44" i="1" s="1"/>
  <c r="AQ55" i="1" l="1"/>
  <c r="AQ150" i="1"/>
  <c r="AQ154" i="1" s="1"/>
  <c r="AQ169" i="1" s="1"/>
  <c r="AQ84" i="1"/>
  <c r="AQ89" i="1" s="1"/>
  <c r="AQ94" i="1" s="1"/>
  <c r="AQ98" i="1" s="1"/>
  <c r="AQ114" i="1" s="1"/>
  <c r="AQ170" i="1" l="1"/>
  <c r="AQ177" i="1"/>
  <c r="AQ17" i="1" l="1"/>
  <c r="AQ24" i="1" l="1"/>
  <c r="AQ180" i="1" l="1"/>
  <c r="AQ28" i="1"/>
  <c r="AQ56" i="1" s="1"/>
  <c r="AQ186" i="1" l="1"/>
  <c r="AQ183" i="1"/>
  <c r="AC158" i="1" l="1"/>
  <c r="AC157" i="1"/>
  <c r="AC152" i="1"/>
  <c r="AC149" i="1"/>
  <c r="AC148" i="1"/>
  <c r="AC127" i="1"/>
  <c r="AC126" i="1"/>
  <c r="AC44" i="1"/>
  <c r="AC162" i="1"/>
  <c r="AC164" i="1"/>
  <c r="O104" i="1"/>
  <c r="O127" i="1"/>
  <c r="O91" i="1" l="1"/>
  <c r="AC147" i="1"/>
  <c r="O160" i="1"/>
  <c r="AC156" i="1"/>
  <c r="O100" i="1"/>
  <c r="AC24" i="1"/>
  <c r="AC180" i="1" s="1"/>
  <c r="AC82" i="1"/>
  <c r="AC130" i="1"/>
  <c r="AC135" i="1" s="1"/>
  <c r="AC140" i="1" s="1"/>
  <c r="AC145" i="1" s="1"/>
  <c r="AC150" i="1" s="1"/>
  <c r="AC154" i="1" s="1"/>
  <c r="O147" i="1"/>
  <c r="AC17" i="1"/>
  <c r="AC91" i="1"/>
  <c r="AC70" i="1"/>
  <c r="O51" i="1"/>
  <c r="AC51" i="1"/>
  <c r="AC100" i="1"/>
  <c r="AC163" i="1"/>
  <c r="AC160" i="1" s="1"/>
  <c r="AC104" i="1"/>
  <c r="O126" i="1"/>
  <c r="O70" i="1"/>
  <c r="O82" i="1"/>
  <c r="O156" i="1"/>
  <c r="O44" i="1"/>
  <c r="AC28" i="1" l="1"/>
  <c r="AC183" i="1" s="1"/>
  <c r="AC84" i="1"/>
  <c r="AC89" i="1" s="1"/>
  <c r="AC94" i="1" s="1"/>
  <c r="AC98" i="1" s="1"/>
  <c r="AC169" i="1"/>
  <c r="AC55" i="1"/>
  <c r="AC114" i="1"/>
  <c r="AC177" i="1"/>
  <c r="O84" i="1"/>
  <c r="O89" i="1" s="1"/>
  <c r="O94" i="1" s="1"/>
  <c r="O98" i="1" s="1"/>
  <c r="O114" i="1" s="1"/>
  <c r="O130" i="1"/>
  <c r="O135" i="1" s="1"/>
  <c r="O140" i="1" s="1"/>
  <c r="O145" i="1" s="1"/>
  <c r="O150" i="1" s="1"/>
  <c r="O154" i="1" s="1"/>
  <c r="O169" i="1" s="1"/>
  <c r="AC186" i="1" l="1"/>
  <c r="AC56" i="1"/>
  <c r="O170" i="1"/>
  <c r="AC170" i="1"/>
  <c r="O177" i="1"/>
  <c r="O55" i="1" l="1"/>
  <c r="O24" i="1"/>
  <c r="O180" i="1" s="1"/>
  <c r="O17" i="1" l="1"/>
  <c r="O28" i="1" s="1"/>
  <c r="O183" i="1" l="1"/>
  <c r="O186" i="1"/>
  <c r="O56" i="1"/>
  <c r="BC164" i="1"/>
  <c r="BC100" i="1"/>
  <c r="BC149" i="1"/>
  <c r="BC143" i="1"/>
  <c r="BC142" i="1"/>
  <c r="BC127" i="1"/>
  <c r="BC148" i="1" l="1"/>
  <c r="BC147" i="1" s="1"/>
  <c r="BC91" i="1"/>
  <c r="BC126" i="1"/>
  <c r="BC130" i="1" s="1"/>
  <c r="BC135" i="1" s="1"/>
  <c r="BC140" i="1" s="1"/>
  <c r="BC145" i="1" s="1"/>
  <c r="BC70" i="1"/>
  <c r="BC82" i="1"/>
  <c r="BC163" i="1"/>
  <c r="BC160" i="1" s="1"/>
  <c r="BC104" i="1"/>
  <c r="BC51" i="1"/>
  <c r="BC40" i="1"/>
  <c r="BC44" i="1" s="1"/>
  <c r="BC17" i="1"/>
  <c r="BC158" i="1"/>
  <c r="BC157" i="1"/>
  <c r="BC152" i="1"/>
  <c r="BC55" i="1" l="1"/>
  <c r="BC156" i="1"/>
  <c r="BC84" i="1"/>
  <c r="BC89" i="1" s="1"/>
  <c r="BC94" i="1" s="1"/>
  <c r="BC98" i="1" s="1"/>
  <c r="BC114" i="1" s="1"/>
  <c r="BC150" i="1"/>
  <c r="BC154" i="1" s="1"/>
  <c r="BC169" i="1" s="1"/>
  <c r="BC24" i="1"/>
  <c r="BC28" i="1" s="1"/>
  <c r="BC183" i="1" s="1"/>
  <c r="AP162" i="1"/>
  <c r="AP165" i="1"/>
  <c r="AP161" i="1"/>
  <c r="AP164" i="1"/>
  <c r="AP163" i="1"/>
  <c r="AP158" i="1"/>
  <c r="AP157" i="1"/>
  <c r="AP149" i="1"/>
  <c r="AP148" i="1"/>
  <c r="AP127" i="1"/>
  <c r="AP156" i="1" l="1"/>
  <c r="BC170" i="1"/>
  <c r="BC56" i="1"/>
  <c r="BC177" i="1"/>
  <c r="BC180" i="1"/>
  <c r="AP147" i="1"/>
  <c r="AP51" i="1"/>
  <c r="AP82" i="1"/>
  <c r="AP70" i="1"/>
  <c r="AP40" i="1"/>
  <c r="AP44" i="1" s="1"/>
  <c r="AP17" i="1"/>
  <c r="BC186" i="1"/>
  <c r="AP126" i="1"/>
  <c r="AP130" i="1" s="1"/>
  <c r="AP135" i="1" s="1"/>
  <c r="AP140" i="1" s="1"/>
  <c r="AP145" i="1" s="1"/>
  <c r="AP100" i="1"/>
  <c r="AP24" i="1"/>
  <c r="AP160" i="1"/>
  <c r="AP104" i="1"/>
  <c r="AP91" i="1"/>
  <c r="AP150" i="1" l="1"/>
  <c r="AP154" i="1" s="1"/>
  <c r="AP169" i="1" s="1"/>
  <c r="AP84" i="1"/>
  <c r="AP89" i="1" s="1"/>
  <c r="AP94" i="1" s="1"/>
  <c r="AP98" i="1" s="1"/>
  <c r="AP177" i="1" s="1"/>
  <c r="AP55" i="1"/>
  <c r="AP28" i="1"/>
  <c r="AP180" i="1"/>
  <c r="AB161" i="1"/>
  <c r="AB162" i="1"/>
  <c r="AP183" i="1" l="1"/>
  <c r="AP56" i="1"/>
  <c r="AP114" i="1"/>
  <c r="AP170" i="1" s="1"/>
  <c r="AP186" i="1"/>
  <c r="AB163" i="1"/>
  <c r="AB158" i="1"/>
  <c r="AB157" i="1"/>
  <c r="AB152" i="1"/>
  <c r="AB149" i="1"/>
  <c r="AB148" i="1"/>
  <c r="AB127" i="1"/>
  <c r="AB126" i="1"/>
  <c r="AB130" i="1" l="1"/>
  <c r="AB135" i="1" s="1"/>
  <c r="AB140" i="1" s="1"/>
  <c r="AB145" i="1" s="1"/>
  <c r="AB156" i="1"/>
  <c r="AB147" i="1"/>
  <c r="AB82" i="1"/>
  <c r="AB70" i="1"/>
  <c r="AB104" i="1"/>
  <c r="AB164" i="1"/>
  <c r="AB160" i="1" s="1"/>
  <c r="AB100" i="1"/>
  <c r="AB91" i="1"/>
  <c r="AB150" i="1" l="1"/>
  <c r="AB154" i="1" s="1"/>
  <c r="AB169" i="1" s="1"/>
  <c r="AB84" i="1"/>
  <c r="AB89" i="1" s="1"/>
  <c r="AB94" i="1" s="1"/>
  <c r="AB98" i="1" s="1"/>
  <c r="AB177" i="1" s="1"/>
  <c r="AB51" i="1" l="1"/>
  <c r="AB17" i="1"/>
  <c r="AB114" i="1"/>
  <c r="AB170" i="1" s="1"/>
  <c r="AB40" i="1"/>
  <c r="AB44" i="1" s="1"/>
  <c r="AB24" i="1"/>
  <c r="AB180" i="1" s="1"/>
  <c r="N127" i="1"/>
  <c r="N126" i="1"/>
  <c r="AB55" i="1" l="1"/>
  <c r="AB28" i="1"/>
  <c r="N160" i="1"/>
  <c r="N104" i="1"/>
  <c r="N70" i="1"/>
  <c r="N156" i="1"/>
  <c r="N147" i="1"/>
  <c r="N130" i="1"/>
  <c r="N135" i="1" s="1"/>
  <c r="N140" i="1" s="1"/>
  <c r="N145" i="1" s="1"/>
  <c r="N150" i="1" s="1"/>
  <c r="N154" i="1" s="1"/>
  <c r="N82" i="1"/>
  <c r="N100" i="1"/>
  <c r="N91" i="1"/>
  <c r="AB186" i="1" l="1"/>
  <c r="AB183" i="1"/>
  <c r="AB56" i="1"/>
  <c r="N169" i="1"/>
  <c r="N84" i="1"/>
  <c r="N89" i="1" s="1"/>
  <c r="N94" i="1" s="1"/>
  <c r="N98" i="1" s="1"/>
  <c r="N51" i="1"/>
  <c r="N114" i="1" l="1"/>
  <c r="N170" i="1" s="1"/>
  <c r="N177" i="1"/>
  <c r="N17" i="1"/>
  <c r="N40" i="1"/>
  <c r="N44" i="1" s="1"/>
  <c r="N55" i="1" l="1"/>
  <c r="BB164" i="1"/>
  <c r="BB160" i="1" s="1"/>
  <c r="BB158" i="1"/>
  <c r="BB157" i="1"/>
  <c r="BB152" i="1"/>
  <c r="BB127" i="1"/>
  <c r="BB70" i="1" l="1"/>
  <c r="BB17" i="1"/>
  <c r="BB51" i="1"/>
  <c r="BB82" i="1"/>
  <c r="BB104" i="1"/>
  <c r="BB40" i="1"/>
  <c r="BB44" i="1" s="1"/>
  <c r="BB24" i="1"/>
  <c r="BB180" i="1" s="1"/>
  <c r="BB126" i="1"/>
  <c r="BB130" i="1" s="1"/>
  <c r="BB135" i="1" s="1"/>
  <c r="BB140" i="1" s="1"/>
  <c r="BB145" i="1" s="1"/>
  <c r="BB156" i="1"/>
  <c r="BB147" i="1"/>
  <c r="BB100" i="1"/>
  <c r="BB91" i="1"/>
  <c r="BB150" i="1" l="1"/>
  <c r="BB154" i="1" s="1"/>
  <c r="BB169" i="1" s="1"/>
  <c r="BB55" i="1"/>
  <c r="BB84" i="1"/>
  <c r="BB89" i="1" s="1"/>
  <c r="BB94" i="1" s="1"/>
  <c r="BB98" i="1" s="1"/>
  <c r="BB177" i="1" s="1"/>
  <c r="BB28" i="1"/>
  <c r="BB183" i="1" s="1"/>
  <c r="AO147" i="1" l="1"/>
  <c r="BB114" i="1"/>
  <c r="BB170" i="1" s="1"/>
  <c r="BB186" i="1"/>
  <c r="BB56" i="1"/>
  <c r="AO152" i="1"/>
  <c r="AO104" i="1" l="1"/>
  <c r="AO164" i="1"/>
  <c r="AO160" i="1" s="1"/>
  <c r="AO127" i="1" l="1"/>
  <c r="AO126" i="1" l="1"/>
  <c r="AO130" i="1" s="1"/>
  <c r="AO135" i="1" s="1"/>
  <c r="AO140" i="1" s="1"/>
  <c r="AO145" i="1" s="1"/>
  <c r="AO150" i="1" s="1"/>
  <c r="AO154" i="1" s="1"/>
  <c r="AO169" i="1" s="1"/>
  <c r="AO70" i="1"/>
  <c r="AO51" i="1" l="1"/>
  <c r="AO158" i="1" l="1"/>
  <c r="AO82" i="1" l="1"/>
  <c r="AO84" i="1" s="1"/>
  <c r="AO89" i="1" l="1"/>
  <c r="AO91" i="1" l="1"/>
  <c r="AO94" i="1" s="1"/>
  <c r="AO98" i="1" s="1"/>
  <c r="AO114" i="1" l="1"/>
  <c r="AO170" i="1" s="1"/>
  <c r="AO177" i="1"/>
  <c r="AO17" i="1"/>
  <c r="AO100" i="1" l="1"/>
  <c r="AO157" i="1"/>
  <c r="AO156" i="1" s="1"/>
  <c r="AO40" i="1"/>
  <c r="AO44" i="1" l="1"/>
  <c r="AO55" i="1"/>
  <c r="AO24" i="1" l="1"/>
  <c r="AO28" i="1" l="1"/>
  <c r="AO56" i="1" s="1"/>
  <c r="AO180" i="1"/>
  <c r="AA162" i="1"/>
  <c r="AA161" i="1"/>
  <c r="AA152" i="1"/>
  <c r="Z152" i="1"/>
  <c r="Y152" i="1"/>
  <c r="X152" i="1"/>
  <c r="AA164" i="1"/>
  <c r="AA158" i="1"/>
  <c r="AA157" i="1"/>
  <c r="AA149" i="1"/>
  <c r="AA148" i="1"/>
  <c r="AA142" i="1"/>
  <c r="AA143" i="1"/>
  <c r="AA127" i="1"/>
  <c r="AA126" i="1"/>
  <c r="AO183" i="1" l="1"/>
  <c r="AO186" i="1"/>
  <c r="AA147" i="1"/>
  <c r="AA17" i="1"/>
  <c r="AA91" i="1"/>
  <c r="AA24" i="1"/>
  <c r="AA28" i="1" s="1"/>
  <c r="AA160" i="1"/>
  <c r="AA156" i="1"/>
  <c r="AA130" i="1"/>
  <c r="AA135" i="1" s="1"/>
  <c r="AA140" i="1" s="1"/>
  <c r="AA145" i="1" s="1"/>
  <c r="AA104" i="1"/>
  <c r="AA100" i="1"/>
  <c r="AA70" i="1"/>
  <c r="AA51" i="1"/>
  <c r="AA40" i="1"/>
  <c r="AA44" i="1" s="1"/>
  <c r="AA150" i="1" l="1"/>
  <c r="AA154" i="1" s="1"/>
  <c r="AA169" i="1" s="1"/>
  <c r="AA55" i="1"/>
  <c r="AA56" i="1" l="1"/>
  <c r="AA183" i="1"/>
  <c r="AA180" i="1"/>
  <c r="L82" i="1"/>
  <c r="M104" i="1"/>
  <c r="M100" i="1"/>
  <c r="M91" i="1"/>
  <c r="M82" i="1"/>
  <c r="M70" i="1"/>
  <c r="M165" i="1"/>
  <c r="M164" i="1"/>
  <c r="M162" i="1"/>
  <c r="M161" i="1"/>
  <c r="M158" i="1"/>
  <c r="M156" i="1" s="1"/>
  <c r="M147" i="1"/>
  <c r="M130" i="1"/>
  <c r="M135" i="1" s="1"/>
  <c r="M140" i="1" s="1"/>
  <c r="M145" i="1" s="1"/>
  <c r="L48" i="1"/>
  <c r="M48" i="1"/>
  <c r="M51" i="1" s="1"/>
  <c r="M40" i="1"/>
  <c r="M160" i="1" l="1"/>
  <c r="M84" i="1"/>
  <c r="M89" i="1" s="1"/>
  <c r="M94" i="1" s="1"/>
  <c r="M98" i="1" s="1"/>
  <c r="M114" i="1" s="1"/>
  <c r="M150" i="1"/>
  <c r="M154" i="1" s="1"/>
  <c r="M55" i="1"/>
  <c r="M44" i="1"/>
  <c r="M169" i="1" l="1"/>
  <c r="M170" i="1" s="1"/>
  <c r="M177" i="1"/>
  <c r="M24" i="1" l="1"/>
  <c r="M180" i="1" s="1"/>
  <c r="M17" i="1"/>
  <c r="M28" i="1" l="1"/>
  <c r="M183" i="1" l="1"/>
  <c r="M56" i="1"/>
  <c r="M186" i="1"/>
  <c r="AN165" i="1"/>
  <c r="AN162" i="1"/>
  <c r="AN161" i="1"/>
  <c r="AN147" i="1"/>
  <c r="BA104" i="1"/>
  <c r="AN130" i="1"/>
  <c r="AN135" i="1" s="1"/>
  <c r="AN140" i="1" s="1"/>
  <c r="AN145" i="1" s="1"/>
  <c r="BA156" i="1"/>
  <c r="BA40" i="1"/>
  <c r="BA17" i="1"/>
  <c r="AN104" i="1"/>
  <c r="AN158" i="1"/>
  <c r="AN157" i="1"/>
  <c r="AN82" i="1"/>
  <c r="AN24" i="1"/>
  <c r="AN180" i="1" s="1"/>
  <c r="AN40" i="1"/>
  <c r="AN44" i="1" s="1"/>
  <c r="AN17" i="1"/>
  <c r="AN156" i="1" l="1"/>
  <c r="BA82" i="1"/>
  <c r="BA164" i="1"/>
  <c r="BA160" i="1" s="1"/>
  <c r="AN51" i="1"/>
  <c r="AN55" i="1" s="1"/>
  <c r="AN70" i="1"/>
  <c r="AN84" i="1" s="1"/>
  <c r="AN89" i="1" s="1"/>
  <c r="BA130" i="1"/>
  <c r="BA135" i="1" s="1"/>
  <c r="BA140" i="1" s="1"/>
  <c r="BA145" i="1" s="1"/>
  <c r="AN164" i="1"/>
  <c r="AN160" i="1" s="1"/>
  <c r="AN150" i="1"/>
  <c r="AN154" i="1" s="1"/>
  <c r="BA147" i="1"/>
  <c r="BA100" i="1"/>
  <c r="BA91" i="1"/>
  <c r="BA70" i="1"/>
  <c r="BA51" i="1"/>
  <c r="BA55" i="1" s="1"/>
  <c r="BA44" i="1"/>
  <c r="BA24" i="1"/>
  <c r="BA180" i="1" s="1"/>
  <c r="AN100" i="1"/>
  <c r="AN91" i="1"/>
  <c r="AN28" i="1"/>
  <c r="BA150" i="1" l="1"/>
  <c r="BA154" i="1" s="1"/>
  <c r="BA169" i="1" s="1"/>
  <c r="AN56" i="1"/>
  <c r="AN94" i="1"/>
  <c r="AN98" i="1" s="1"/>
  <c r="AN114" i="1" s="1"/>
  <c r="AN183" i="1"/>
  <c r="BA84" i="1"/>
  <c r="BA89" i="1" s="1"/>
  <c r="BA94" i="1" s="1"/>
  <c r="BA98" i="1" s="1"/>
  <c r="BA177" i="1" s="1"/>
  <c r="AN169" i="1"/>
  <c r="AN170" i="1" s="1"/>
  <c r="BA28" i="1"/>
  <c r="AN177" i="1"/>
  <c r="AN186" i="1" l="1"/>
  <c r="BA186" i="1"/>
  <c r="BA114" i="1"/>
  <c r="BA170" i="1" s="1"/>
  <c r="BA183" i="1"/>
  <c r="BA56" i="1"/>
  <c r="Y143" i="1"/>
  <c r="Z130" i="1" l="1"/>
  <c r="Z135" i="1" s="1"/>
  <c r="Z162" i="1"/>
  <c r="Z161" i="1"/>
  <c r="Z142" i="1"/>
  <c r="Z104" i="1"/>
  <c r="Z158" i="1"/>
  <c r="Z100" i="1"/>
  <c r="Z149" i="1"/>
  <c r="Z148" i="1"/>
  <c r="Z143" i="1"/>
  <c r="Z138" i="1"/>
  <c r="Z82" i="1"/>
  <c r="Z137" i="1"/>
  <c r="Z70" i="1"/>
  <c r="Y149" i="1"/>
  <c r="Y148" i="1"/>
  <c r="Y142" i="1"/>
  <c r="Y138" i="1"/>
  <c r="Y137" i="1"/>
  <c r="Z24" i="1"/>
  <c r="Z180" i="1" s="1"/>
  <c r="Z17" i="1"/>
  <c r="Z28" i="1" l="1"/>
  <c r="Y147" i="1"/>
  <c r="Z140" i="1"/>
  <c r="Z145" i="1" s="1"/>
  <c r="Z147" i="1"/>
  <c r="Z157" i="1"/>
  <c r="Z156" i="1" s="1"/>
  <c r="Z51" i="1"/>
  <c r="Z40" i="1"/>
  <c r="Z44" i="1" s="1"/>
  <c r="Z91" i="1"/>
  <c r="Z164" i="1"/>
  <c r="Z160" i="1" s="1"/>
  <c r="Z84" i="1"/>
  <c r="Z89" i="1" s="1"/>
  <c r="Z183" i="1" l="1"/>
  <c r="Z55" i="1"/>
  <c r="Z56" i="1" s="1"/>
  <c r="Z150" i="1"/>
  <c r="Z154" i="1" s="1"/>
  <c r="Z169" i="1" s="1"/>
  <c r="Z94" i="1"/>
  <c r="Z98" i="1" s="1"/>
  <c r="Z114" i="1" s="1"/>
  <c r="K130" i="1"/>
  <c r="K135" i="1" s="1"/>
  <c r="K140" i="1" s="1"/>
  <c r="L165" i="1"/>
  <c r="L164" i="1"/>
  <c r="L162" i="1"/>
  <c r="L161" i="1"/>
  <c r="L158" i="1"/>
  <c r="L157" i="1"/>
  <c r="L149" i="1"/>
  <c r="L148" i="1"/>
  <c r="L143" i="1"/>
  <c r="L142" i="1"/>
  <c r="K104" i="1"/>
  <c r="K100" i="1"/>
  <c r="K91" i="1"/>
  <c r="K82" i="1"/>
  <c r="K70" i="1"/>
  <c r="L104" i="1"/>
  <c r="K40" i="1"/>
  <c r="K44" i="1" s="1"/>
  <c r="K17" i="1"/>
  <c r="Z170" i="1" l="1"/>
  <c r="K84" i="1"/>
  <c r="K89" i="1" s="1"/>
  <c r="K94" i="1" s="1"/>
  <c r="K98" i="1" s="1"/>
  <c r="K114" i="1" s="1"/>
  <c r="L156" i="1"/>
  <c r="Z177" i="1"/>
  <c r="L147" i="1"/>
  <c r="Z186" i="1"/>
  <c r="L160" i="1"/>
  <c r="L130" i="1"/>
  <c r="L135" i="1" s="1"/>
  <c r="L140" i="1" s="1"/>
  <c r="L145" i="1" s="1"/>
  <c r="L150" i="1" s="1"/>
  <c r="L154" i="1" s="1"/>
  <c r="L169" i="1" s="1"/>
  <c r="L100" i="1"/>
  <c r="L91" i="1"/>
  <c r="L70" i="1"/>
  <c r="L84" i="1" s="1"/>
  <c r="L89" i="1" s="1"/>
  <c r="L94" i="1" l="1"/>
  <c r="L98" i="1" s="1"/>
  <c r="L114" i="1" s="1"/>
  <c r="L170" i="1" s="1"/>
  <c r="L51" i="1"/>
  <c r="L40" i="1"/>
  <c r="L44" i="1" s="1"/>
  <c r="L24" i="1"/>
  <c r="L180" i="1" s="1"/>
  <c r="L17" i="1"/>
  <c r="L177" i="1" l="1"/>
  <c r="L55" i="1"/>
  <c r="L28" i="1"/>
  <c r="L186" i="1" s="1"/>
  <c r="AY130" i="1"/>
  <c r="AY135" i="1" s="1"/>
  <c r="AY140" i="1" s="1"/>
  <c r="AY143" i="1"/>
  <c r="AY142" i="1"/>
  <c r="AZ165" i="1"/>
  <c r="AZ164" i="1"/>
  <c r="AZ162" i="1"/>
  <c r="AZ161" i="1"/>
  <c r="AZ158" i="1"/>
  <c r="AZ157" i="1"/>
  <c r="AZ149" i="1"/>
  <c r="AZ148" i="1"/>
  <c r="AZ143" i="1"/>
  <c r="AZ142" i="1"/>
  <c r="AZ130" i="1"/>
  <c r="AZ135" i="1" s="1"/>
  <c r="AZ140" i="1" s="1"/>
  <c r="AY100" i="1"/>
  <c r="AY82" i="1"/>
  <c r="AY70" i="1"/>
  <c r="AY104" i="1"/>
  <c r="AY91" i="1"/>
  <c r="AZ104" i="1"/>
  <c r="AZ100" i="1"/>
  <c r="AZ91" i="1"/>
  <c r="AY40" i="1"/>
  <c r="AY44" i="1" s="1"/>
  <c r="AY51" i="1"/>
  <c r="AW56" i="1"/>
  <c r="AV56" i="1"/>
  <c r="AU56" i="1"/>
  <c r="AT56" i="1"/>
  <c r="AZ51" i="1"/>
  <c r="AZ40" i="1"/>
  <c r="AZ44" i="1" s="1"/>
  <c r="AY17" i="1"/>
  <c r="AY24" i="1"/>
  <c r="AZ17" i="1"/>
  <c r="AZ55" i="1" l="1"/>
  <c r="AY28" i="1"/>
  <c r="AZ145" i="1"/>
  <c r="AZ147" i="1"/>
  <c r="L183" i="1"/>
  <c r="L56" i="1"/>
  <c r="AZ160" i="1"/>
  <c r="AZ156" i="1"/>
  <c r="AY84" i="1"/>
  <c r="AY89" i="1" s="1"/>
  <c r="AY94" i="1" s="1"/>
  <c r="AY98" i="1" s="1"/>
  <c r="AY114" i="1" s="1"/>
  <c r="AZ82" i="1"/>
  <c r="AZ70" i="1"/>
  <c r="AY55" i="1"/>
  <c r="AZ24" i="1"/>
  <c r="AY56" i="1" l="1"/>
  <c r="AZ150" i="1"/>
  <c r="AZ154" i="1" s="1"/>
  <c r="AZ169" i="1" s="1"/>
  <c r="AZ28" i="1"/>
  <c r="AZ180" i="1"/>
  <c r="AZ84" i="1"/>
  <c r="AZ89" i="1" s="1"/>
  <c r="AZ94" i="1" s="1"/>
  <c r="AZ98" i="1" s="1"/>
  <c r="AL142" i="1"/>
  <c r="AM165" i="1"/>
  <c r="AM162" i="1"/>
  <c r="AM161" i="1"/>
  <c r="AM130" i="1"/>
  <c r="AL100" i="1"/>
  <c r="AL148" i="1"/>
  <c r="AL143" i="1"/>
  <c r="AL82" i="1"/>
  <c r="AL70" i="1"/>
  <c r="AL104" i="1"/>
  <c r="AM104" i="1"/>
  <c r="AM158" i="1"/>
  <c r="AM157" i="1"/>
  <c r="AM149" i="1"/>
  <c r="AM91" i="1"/>
  <c r="AM143" i="1"/>
  <c r="AM142" i="1"/>
  <c r="AM70" i="1"/>
  <c r="K51" i="1"/>
  <c r="AL51" i="1"/>
  <c r="AL17" i="1"/>
  <c r="AM156" i="1" l="1"/>
  <c r="AZ177" i="1"/>
  <c r="AZ186" i="1"/>
  <c r="AZ114" i="1"/>
  <c r="AZ170" i="1" s="1"/>
  <c r="AZ56" i="1"/>
  <c r="AZ183" i="1"/>
  <c r="AM148" i="1"/>
  <c r="AM147" i="1" s="1"/>
  <c r="AL84" i="1"/>
  <c r="AL89" i="1" s="1"/>
  <c r="AL91" i="1"/>
  <c r="AL40" i="1"/>
  <c r="AL44" i="1" s="1"/>
  <c r="AM164" i="1"/>
  <c r="AM160" i="1" s="1"/>
  <c r="AL130" i="1"/>
  <c r="AL135" i="1" s="1"/>
  <c r="AL140" i="1" s="1"/>
  <c r="AL145" i="1" s="1"/>
  <c r="AL24" i="1"/>
  <c r="AL28" i="1" s="1"/>
  <c r="K24" i="1"/>
  <c r="AM100" i="1"/>
  <c r="AL149" i="1"/>
  <c r="AL147" i="1" s="1"/>
  <c r="AM135" i="1"/>
  <c r="AM140" i="1" s="1"/>
  <c r="AM145" i="1" s="1"/>
  <c r="AM82" i="1"/>
  <c r="AM84" i="1" s="1"/>
  <c r="AM89" i="1" s="1"/>
  <c r="AM94" i="1" s="1"/>
  <c r="AM98" i="1" s="1"/>
  <c r="K55" i="1"/>
  <c r="AM51" i="1"/>
  <c r="AM40" i="1"/>
  <c r="AM44" i="1" s="1"/>
  <c r="AM24" i="1"/>
  <c r="AM180" i="1" s="1"/>
  <c r="AM17" i="1"/>
  <c r="Y157" i="1"/>
  <c r="Y158" i="1"/>
  <c r="Y161" i="1"/>
  <c r="Y162" i="1"/>
  <c r="Y164" i="1"/>
  <c r="Y130" i="1"/>
  <c r="Y135" i="1" s="1"/>
  <c r="Y140" i="1" s="1"/>
  <c r="Y104" i="1"/>
  <c r="Y100" i="1"/>
  <c r="Y91" i="1"/>
  <c r="Y82" i="1"/>
  <c r="Y70" i="1"/>
  <c r="Y145" i="1" l="1"/>
  <c r="Y160" i="1"/>
  <c r="AL94" i="1"/>
  <c r="AL98" i="1" s="1"/>
  <c r="AM150" i="1"/>
  <c r="AM154" i="1" s="1"/>
  <c r="AM169" i="1" s="1"/>
  <c r="AL150" i="1"/>
  <c r="AL154" i="1" s="1"/>
  <c r="AM114" i="1"/>
  <c r="AM177" i="1"/>
  <c r="AM55" i="1"/>
  <c r="K28" i="1"/>
  <c r="K56" i="1" s="1"/>
  <c r="AM28" i="1"/>
  <c r="Y156" i="1"/>
  <c r="Y84" i="1"/>
  <c r="Y89" i="1" s="1"/>
  <c r="Y94" i="1" s="1"/>
  <c r="Y98" i="1" s="1"/>
  <c r="AM170" i="1" l="1"/>
  <c r="Y150" i="1"/>
  <c r="Y154" i="1" s="1"/>
  <c r="Y169" i="1" s="1"/>
  <c r="AM186" i="1"/>
  <c r="AM56" i="1"/>
  <c r="AM183" i="1"/>
  <c r="Y177" i="1"/>
  <c r="Y114" i="1"/>
  <c r="Y51" i="1"/>
  <c r="Y40" i="1"/>
  <c r="Y44" i="1" s="1"/>
  <c r="Y24" i="1"/>
  <c r="Y180" i="1" s="1"/>
  <c r="Y17" i="1"/>
  <c r="Y170" i="1" l="1"/>
  <c r="Y55" i="1"/>
  <c r="Y28" i="1"/>
  <c r="K165" i="1"/>
  <c r="K162" i="1"/>
  <c r="K161" i="1"/>
  <c r="K143" i="1"/>
  <c r="K142" i="1"/>
  <c r="W164" i="1"/>
  <c r="K164" i="1"/>
  <c r="K158" i="1"/>
  <c r="K149" i="1"/>
  <c r="Y186" i="1" l="1"/>
  <c r="Y56" i="1"/>
  <c r="Y183" i="1"/>
  <c r="K148" i="1"/>
  <c r="K147" i="1" s="1"/>
  <c r="K160" i="1"/>
  <c r="K157" i="1"/>
  <c r="K156" i="1" s="1"/>
  <c r="K145" i="1"/>
  <c r="K150" i="1" s="1"/>
  <c r="K154" i="1" s="1"/>
  <c r="K180" i="1"/>
  <c r="AY165" i="1"/>
  <c r="AY164" i="1"/>
  <c r="AY162" i="1"/>
  <c r="AY161" i="1"/>
  <c r="AY158" i="1"/>
  <c r="AY157" i="1"/>
  <c r="AY149" i="1"/>
  <c r="AY148" i="1"/>
  <c r="K177" i="1" l="1"/>
  <c r="K169" i="1"/>
  <c r="K170" i="1" s="1"/>
  <c r="AY147" i="1"/>
  <c r="AY156" i="1"/>
  <c r="AY145" i="1"/>
  <c r="AY160" i="1"/>
  <c r="K186" i="1" l="1"/>
  <c r="AY150" i="1"/>
  <c r="AY154" i="1" s="1"/>
  <c r="AY169" i="1" s="1"/>
  <c r="AY170" i="1" s="1"/>
  <c r="K183" i="1"/>
  <c r="AY177" i="1"/>
  <c r="AY180" i="1" l="1"/>
  <c r="AL157" i="1" l="1"/>
  <c r="AL158" i="1"/>
  <c r="AL161" i="1"/>
  <c r="AL162" i="1"/>
  <c r="AL164" i="1"/>
  <c r="AL165" i="1"/>
  <c r="AL160" i="1" l="1"/>
  <c r="AL156" i="1"/>
  <c r="AY183" i="1"/>
  <c r="AY186" i="1"/>
  <c r="AL180" i="1"/>
  <c r="AL55" i="1"/>
  <c r="AL56" i="1" s="1"/>
  <c r="AL169" i="1" l="1"/>
  <c r="AL177" i="1"/>
  <c r="AL114" i="1"/>
  <c r="AL186" i="1"/>
  <c r="AL183" i="1"/>
  <c r="X164" i="1"/>
  <c r="X162" i="1"/>
  <c r="X161" i="1"/>
  <c r="X158" i="1"/>
  <c r="X157" i="1"/>
  <c r="X149" i="1"/>
  <c r="X148" i="1"/>
  <c r="X143" i="1"/>
  <c r="X142" i="1"/>
  <c r="X130" i="1"/>
  <c r="X135" i="1" s="1"/>
  <c r="X140" i="1" s="1"/>
  <c r="X104" i="1"/>
  <c r="X100" i="1"/>
  <c r="X91" i="1"/>
  <c r="X82" i="1"/>
  <c r="X70" i="1"/>
  <c r="X40" i="1"/>
  <c r="X44" i="1" s="1"/>
  <c r="AL170" i="1" l="1"/>
  <c r="X145" i="1"/>
  <c r="X84" i="1"/>
  <c r="X89" i="1" s="1"/>
  <c r="X94" i="1" s="1"/>
  <c r="X98" i="1" s="1"/>
  <c r="X177" i="1" s="1"/>
  <c r="X147" i="1"/>
  <c r="X156" i="1"/>
  <c r="X160" i="1"/>
  <c r="X51" i="1"/>
  <c r="X114" i="1" l="1"/>
  <c r="X150" i="1"/>
  <c r="X154" i="1" s="1"/>
  <c r="X169" i="1" s="1"/>
  <c r="X170" i="1" s="1"/>
  <c r="X55" i="1"/>
  <c r="X24" i="1"/>
  <c r="X180" i="1" s="1"/>
  <c r="X17" i="1"/>
  <c r="X28" i="1" l="1"/>
  <c r="X56" i="1" s="1"/>
  <c r="J157" i="1"/>
  <c r="J158" i="1"/>
  <c r="J161" i="1"/>
  <c r="J162" i="1"/>
  <c r="J164" i="1"/>
  <c r="J165" i="1"/>
  <c r="J142" i="1"/>
  <c r="J143" i="1"/>
  <c r="J148" i="1"/>
  <c r="J149" i="1"/>
  <c r="J130" i="1"/>
  <c r="J135" i="1" s="1"/>
  <c r="J140" i="1" s="1"/>
  <c r="J104" i="1"/>
  <c r="J100" i="1"/>
  <c r="J91" i="1"/>
  <c r="J82" i="1"/>
  <c r="J70" i="1"/>
  <c r="J40" i="1"/>
  <c r="J145" i="1" l="1"/>
  <c r="J147" i="1"/>
  <c r="J84" i="1"/>
  <c r="J89" i="1" s="1"/>
  <c r="J94" i="1" s="1"/>
  <c r="J98" i="1" s="1"/>
  <c r="J177" i="1" s="1"/>
  <c r="J156" i="1"/>
  <c r="J160" i="1"/>
  <c r="X186" i="1"/>
  <c r="X183" i="1"/>
  <c r="J51" i="1"/>
  <c r="J44" i="1"/>
  <c r="J24" i="1"/>
  <c r="J180" i="1" s="1"/>
  <c r="J17" i="1"/>
  <c r="J150" i="1" l="1"/>
  <c r="J154" i="1" s="1"/>
  <c r="J169" i="1" s="1"/>
  <c r="J114" i="1"/>
  <c r="J55" i="1"/>
  <c r="J28" i="1"/>
  <c r="AX165" i="1"/>
  <c r="AX164" i="1"/>
  <c r="AX162" i="1"/>
  <c r="AX161" i="1"/>
  <c r="AX158" i="1"/>
  <c r="AX157" i="1"/>
  <c r="AX149" i="1"/>
  <c r="AX148" i="1"/>
  <c r="AX143" i="1"/>
  <c r="AX142" i="1"/>
  <c r="AX130" i="1"/>
  <c r="AX135" i="1" s="1"/>
  <c r="AX140" i="1" s="1"/>
  <c r="AX104" i="1"/>
  <c r="AX100" i="1"/>
  <c r="AX91" i="1"/>
  <c r="AX82" i="1"/>
  <c r="AX70" i="1"/>
  <c r="AX51" i="1"/>
  <c r="AX40" i="1"/>
  <c r="AX44" i="1" s="1"/>
  <c r="AX17" i="1"/>
  <c r="J170" i="1" l="1"/>
  <c r="J186" i="1"/>
  <c r="J56" i="1"/>
  <c r="AX147" i="1"/>
  <c r="AX55" i="1"/>
  <c r="J183" i="1"/>
  <c r="AX145" i="1"/>
  <c r="AX160" i="1"/>
  <c r="AX156" i="1"/>
  <c r="AX84" i="1"/>
  <c r="AX89" i="1" s="1"/>
  <c r="AX94" i="1" s="1"/>
  <c r="AX98" i="1" s="1"/>
  <c r="AX24" i="1"/>
  <c r="AX150" i="1" l="1"/>
  <c r="AX154" i="1" s="1"/>
  <c r="AX169" i="1" s="1"/>
  <c r="AX177" i="1"/>
  <c r="AX114" i="1"/>
  <c r="AX28" i="1"/>
  <c r="AX180" i="1"/>
  <c r="AK165" i="1"/>
  <c r="AK161" i="1"/>
  <c r="AK162" i="1"/>
  <c r="AK164" i="1"/>
  <c r="AK157" i="1"/>
  <c r="AK143" i="1"/>
  <c r="AK130" i="1"/>
  <c r="AK135" i="1" s="1"/>
  <c r="AK140" i="1" s="1"/>
  <c r="AK104" i="1"/>
  <c r="AK100" i="1"/>
  <c r="AK91" i="1"/>
  <c r="AK148" i="1"/>
  <c r="AK142" i="1"/>
  <c r="AK82" i="1"/>
  <c r="AK51" i="1"/>
  <c r="AK40" i="1"/>
  <c r="AX170" i="1" l="1"/>
  <c r="AX183" i="1"/>
  <c r="AX56" i="1"/>
  <c r="AX186" i="1"/>
  <c r="AK55" i="1"/>
  <c r="AK145" i="1"/>
  <c r="AK158" i="1"/>
  <c r="AK156" i="1" s="1"/>
  <c r="AK149" i="1"/>
  <c r="AK147" i="1" s="1"/>
  <c r="AK160" i="1"/>
  <c r="AK44" i="1"/>
  <c r="AK70" i="1"/>
  <c r="AK84" i="1" s="1"/>
  <c r="AK89" i="1" s="1"/>
  <c r="AK94" i="1" s="1"/>
  <c r="AK98" i="1" s="1"/>
  <c r="AK24" i="1"/>
  <c r="AK180" i="1" s="1"/>
  <c r="AK17" i="1"/>
  <c r="W160" i="1"/>
  <c r="W156" i="1"/>
  <c r="W152" i="1"/>
  <c r="V152" i="1"/>
  <c r="W147" i="1"/>
  <c r="W130" i="1"/>
  <c r="W135" i="1" s="1"/>
  <c r="W140" i="1" s="1"/>
  <c r="W145" i="1" s="1"/>
  <c r="W104" i="1"/>
  <c r="W100" i="1"/>
  <c r="W91" i="1"/>
  <c r="W82" i="1"/>
  <c r="W70" i="1"/>
  <c r="W51" i="1"/>
  <c r="W40" i="1"/>
  <c r="W44" i="1" s="1"/>
  <c r="W24" i="1"/>
  <c r="W180" i="1" s="1"/>
  <c r="W17" i="1"/>
  <c r="W84" i="1" l="1"/>
  <c r="W89" i="1" s="1"/>
  <c r="W94" i="1" s="1"/>
  <c r="W98" i="1" s="1"/>
  <c r="W177" i="1" s="1"/>
  <c r="W150" i="1"/>
  <c r="W154" i="1" s="1"/>
  <c r="W169" i="1" s="1"/>
  <c r="AK150" i="1"/>
  <c r="AK154" i="1" s="1"/>
  <c r="AK169" i="1" s="1"/>
  <c r="AK177" i="1"/>
  <c r="AK114" i="1"/>
  <c r="AK28" i="1"/>
  <c r="W55" i="1"/>
  <c r="W28" i="1"/>
  <c r="I165" i="1"/>
  <c r="H165" i="1"/>
  <c r="I164" i="1"/>
  <c r="I162" i="1"/>
  <c r="I161" i="1"/>
  <c r="I158" i="1"/>
  <c r="I157" i="1"/>
  <c r="I149" i="1"/>
  <c r="I148" i="1"/>
  <c r="I143" i="1"/>
  <c r="I142" i="1"/>
  <c r="I130" i="1"/>
  <c r="I135" i="1" s="1"/>
  <c r="I140" i="1" s="1"/>
  <c r="I104" i="1"/>
  <c r="H104" i="1"/>
  <c r="I100" i="1"/>
  <c r="I91" i="1"/>
  <c r="I82" i="1"/>
  <c r="I70" i="1"/>
  <c r="I51" i="1"/>
  <c r="I40" i="1"/>
  <c r="I44" i="1" s="1"/>
  <c r="I24" i="1"/>
  <c r="I180" i="1" s="1"/>
  <c r="I17" i="1"/>
  <c r="AK170" i="1" l="1"/>
  <c r="W183" i="1"/>
  <c r="W56" i="1"/>
  <c r="AK183" i="1"/>
  <c r="AK56" i="1"/>
  <c r="I84" i="1"/>
  <c r="I89" i="1" s="1"/>
  <c r="I94" i="1" s="1"/>
  <c r="I98" i="1" s="1"/>
  <c r="W114" i="1"/>
  <c r="W170" i="1" s="1"/>
  <c r="I55" i="1"/>
  <c r="I156" i="1"/>
  <c r="I160" i="1"/>
  <c r="AK186" i="1"/>
  <c r="I28" i="1"/>
  <c r="I147" i="1"/>
  <c r="W186" i="1"/>
  <c r="I145" i="1"/>
  <c r="AW177" i="1"/>
  <c r="AW186" i="1"/>
  <c r="AW183" i="1"/>
  <c r="AW180" i="1"/>
  <c r="I183" i="1" l="1"/>
  <c r="I56" i="1"/>
  <c r="I150" i="1"/>
  <c r="I154" i="1" s="1"/>
  <c r="I169" i="1" s="1"/>
  <c r="I177" i="1"/>
  <c r="I186" i="1"/>
  <c r="I114" i="1"/>
  <c r="AJ130" i="1"/>
  <c r="AJ135" i="1" s="1"/>
  <c r="AJ140" i="1" s="1"/>
  <c r="AJ142" i="1"/>
  <c r="AJ143" i="1"/>
  <c r="AJ148" i="1"/>
  <c r="AJ149" i="1"/>
  <c r="AJ152" i="1"/>
  <c r="AJ157" i="1"/>
  <c r="AJ158" i="1"/>
  <c r="AJ161" i="1"/>
  <c r="AJ162" i="1"/>
  <c r="AJ164" i="1"/>
  <c r="AJ104" i="1"/>
  <c r="AJ100" i="1"/>
  <c r="AJ91" i="1"/>
  <c r="AJ82" i="1"/>
  <c r="AJ70" i="1"/>
  <c r="AJ40" i="1"/>
  <c r="AJ44" i="1" s="1"/>
  <c r="AJ24" i="1"/>
  <c r="AJ180" i="1" s="1"/>
  <c r="I170" i="1" l="1"/>
  <c r="AJ84" i="1"/>
  <c r="AJ89" i="1" s="1"/>
  <c r="AJ94" i="1" s="1"/>
  <c r="AJ98" i="1" s="1"/>
  <c r="AJ156" i="1"/>
  <c r="AJ160" i="1"/>
  <c r="AJ147" i="1"/>
  <c r="AJ145" i="1"/>
  <c r="AJ51" i="1"/>
  <c r="AJ150" i="1" l="1"/>
  <c r="AJ154" i="1" s="1"/>
  <c r="AJ169" i="1" s="1"/>
  <c r="AJ177" i="1"/>
  <c r="AJ114" i="1"/>
  <c r="AJ55" i="1"/>
  <c r="AJ17" i="1"/>
  <c r="AJ28" i="1" s="1"/>
  <c r="AJ170" i="1" l="1"/>
  <c r="AJ183" i="1"/>
  <c r="AJ56" i="1"/>
  <c r="AJ186" i="1"/>
  <c r="V157" i="1"/>
  <c r="V158" i="1"/>
  <c r="V161" i="1"/>
  <c r="V162" i="1"/>
  <c r="V164" i="1"/>
  <c r="V148" i="1"/>
  <c r="V149" i="1"/>
  <c r="V156" i="1" l="1"/>
  <c r="V160" i="1"/>
  <c r="V147" i="1"/>
  <c r="V130" i="1"/>
  <c r="V135" i="1" s="1"/>
  <c r="V140" i="1" s="1"/>
  <c r="V145" i="1" s="1"/>
  <c r="V104" i="1"/>
  <c r="V100" i="1"/>
  <c r="V91" i="1"/>
  <c r="V82" i="1"/>
  <c r="V70" i="1"/>
  <c r="V51" i="1"/>
  <c r="V40" i="1"/>
  <c r="V44" i="1" s="1"/>
  <c r="V24" i="1"/>
  <c r="V180" i="1" s="1"/>
  <c r="V17" i="1"/>
  <c r="V28" i="1" l="1"/>
  <c r="V55" i="1"/>
  <c r="V84" i="1"/>
  <c r="V89" i="1" s="1"/>
  <c r="V94" i="1" s="1"/>
  <c r="V98" i="1" s="1"/>
  <c r="V114" i="1" s="1"/>
  <c r="V150" i="1"/>
  <c r="V154" i="1" s="1"/>
  <c r="V169" i="1" s="1"/>
  <c r="V170" i="1" s="1"/>
  <c r="G147" i="1"/>
  <c r="H164" i="1"/>
  <c r="H162" i="1"/>
  <c r="H161" i="1"/>
  <c r="H158" i="1"/>
  <c r="H157" i="1"/>
  <c r="H149" i="1"/>
  <c r="H148" i="1"/>
  <c r="H143" i="1"/>
  <c r="H142" i="1"/>
  <c r="V183" i="1" l="1"/>
  <c r="V56" i="1"/>
  <c r="H160" i="1"/>
  <c r="V186" i="1"/>
  <c r="V177" i="1"/>
  <c r="H91" i="1"/>
  <c r="H147" i="1"/>
  <c r="H17" i="1"/>
  <c r="H51" i="1"/>
  <c r="H24" i="1"/>
  <c r="H180" i="1" s="1"/>
  <c r="H40" i="1"/>
  <c r="H44" i="1" s="1"/>
  <c r="H55" i="1" l="1"/>
  <c r="H28" i="1"/>
  <c r="H156" i="1"/>
  <c r="H130" i="1"/>
  <c r="H135" i="1" s="1"/>
  <c r="H140" i="1" s="1"/>
  <c r="H145" i="1" s="1"/>
  <c r="H150" i="1" s="1"/>
  <c r="H154" i="1" s="1"/>
  <c r="H100" i="1"/>
  <c r="H82" i="1"/>
  <c r="H70" i="1"/>
  <c r="H183" i="1" l="1"/>
  <c r="H56" i="1"/>
  <c r="H169" i="1"/>
  <c r="H84" i="1"/>
  <c r="H89" i="1" s="1"/>
  <c r="H94" i="1" s="1"/>
  <c r="H98" i="1" s="1"/>
  <c r="AT186" i="1"/>
  <c r="AU186" i="1"/>
  <c r="AV186" i="1"/>
  <c r="AT183" i="1"/>
  <c r="AU183" i="1"/>
  <c r="AV183" i="1"/>
  <c r="AT180" i="1"/>
  <c r="AU180" i="1"/>
  <c r="AV180" i="1"/>
  <c r="AT177" i="1"/>
  <c r="AU177" i="1"/>
  <c r="AV177" i="1"/>
  <c r="H114" i="1" l="1"/>
  <c r="H170" i="1" s="1"/>
  <c r="H177" i="1"/>
  <c r="H186" i="1"/>
  <c r="AI164" i="1"/>
  <c r="AH164" i="1"/>
  <c r="AI162" i="1"/>
  <c r="AH162" i="1"/>
  <c r="AI161" i="1"/>
  <c r="AH161" i="1"/>
  <c r="AI158" i="1"/>
  <c r="AI157" i="1"/>
  <c r="AI152" i="1"/>
  <c r="AI149" i="1"/>
  <c r="AI148" i="1"/>
  <c r="AI143" i="1"/>
  <c r="AI142" i="1"/>
  <c r="AI130" i="1"/>
  <c r="AI135" i="1" s="1"/>
  <c r="AI140" i="1" s="1"/>
  <c r="AI104" i="1"/>
  <c r="AI100" i="1"/>
  <c r="AI91" i="1"/>
  <c r="AI82" i="1"/>
  <c r="AI70" i="1"/>
  <c r="AI51" i="1"/>
  <c r="AI40" i="1"/>
  <c r="AI44" i="1" s="1"/>
  <c r="AI24" i="1"/>
  <c r="AI180" i="1" s="1"/>
  <c r="AI17" i="1"/>
  <c r="AI156" i="1" l="1"/>
  <c r="AI55" i="1"/>
  <c r="AI84" i="1"/>
  <c r="AI89" i="1" s="1"/>
  <c r="AI94" i="1" s="1"/>
  <c r="AI98" i="1" s="1"/>
  <c r="AI28" i="1"/>
  <c r="AI145" i="1"/>
  <c r="AI160" i="1"/>
  <c r="AI147" i="1"/>
  <c r="U142" i="1"/>
  <c r="U143" i="1"/>
  <c r="AI183" i="1" l="1"/>
  <c r="AI56" i="1"/>
  <c r="AI150" i="1"/>
  <c r="AI154" i="1" s="1"/>
  <c r="AI169" i="1" s="1"/>
  <c r="AI114" i="1"/>
  <c r="AI186" i="1"/>
  <c r="AI177" i="1"/>
  <c r="U164" i="1"/>
  <c r="U162" i="1"/>
  <c r="U161" i="1"/>
  <c r="U158" i="1"/>
  <c r="U157" i="1"/>
  <c r="U152" i="1"/>
  <c r="U149" i="1"/>
  <c r="U148" i="1"/>
  <c r="U130" i="1"/>
  <c r="U135" i="1" s="1"/>
  <c r="U140" i="1" s="1"/>
  <c r="U145" i="1" s="1"/>
  <c r="U104" i="1"/>
  <c r="U100" i="1"/>
  <c r="U91" i="1"/>
  <c r="U82" i="1"/>
  <c r="U70" i="1"/>
  <c r="U51" i="1"/>
  <c r="U40" i="1"/>
  <c r="U44" i="1" s="1"/>
  <c r="U24" i="1"/>
  <c r="U180" i="1" s="1"/>
  <c r="AI170" i="1" l="1"/>
  <c r="U147" i="1"/>
  <c r="U150" i="1" s="1"/>
  <c r="U154" i="1" s="1"/>
  <c r="U160" i="1"/>
  <c r="U156" i="1"/>
  <c r="U55" i="1"/>
  <c r="U84" i="1"/>
  <c r="U89" i="1" s="1"/>
  <c r="U94" i="1" s="1"/>
  <c r="U98" i="1" s="1"/>
  <c r="U17" i="1"/>
  <c r="U28" i="1" s="1"/>
  <c r="G91" i="1"/>
  <c r="G160" i="1"/>
  <c r="G156" i="1"/>
  <c r="G130" i="1"/>
  <c r="G135" i="1" s="1"/>
  <c r="G104" i="1"/>
  <c r="G100" i="1"/>
  <c r="G82" i="1"/>
  <c r="G70" i="1"/>
  <c r="G51" i="1"/>
  <c r="G40" i="1"/>
  <c r="G44" i="1" s="1"/>
  <c r="G24" i="1"/>
  <c r="G180" i="1" s="1"/>
  <c r="G17" i="1"/>
  <c r="U56" i="1" l="1"/>
  <c r="U169" i="1"/>
  <c r="U114" i="1"/>
  <c r="U177" i="1"/>
  <c r="U183" i="1"/>
  <c r="U186" i="1"/>
  <c r="G140" i="1"/>
  <c r="G145" i="1" s="1"/>
  <c r="G150" i="1" s="1"/>
  <c r="G154" i="1" s="1"/>
  <c r="G169" i="1" s="1"/>
  <c r="G55" i="1"/>
  <c r="G28" i="1"/>
  <c r="G84" i="1"/>
  <c r="G89" i="1" s="1"/>
  <c r="G94" i="1" s="1"/>
  <c r="G98" i="1" s="1"/>
  <c r="U170" i="1" l="1"/>
  <c r="G56" i="1"/>
  <c r="G114" i="1"/>
  <c r="G170" i="1" s="1"/>
  <c r="G177" i="1"/>
  <c r="G183" i="1"/>
  <c r="G186" i="1"/>
  <c r="AH160" i="1"/>
  <c r="AG164" i="1"/>
  <c r="AG162" i="1"/>
  <c r="AG161" i="1"/>
  <c r="AH158" i="1"/>
  <c r="AH157" i="1"/>
  <c r="AG158" i="1"/>
  <c r="AG157" i="1"/>
  <c r="AH152" i="1"/>
  <c r="AG152" i="1"/>
  <c r="AH149" i="1"/>
  <c r="AH148" i="1"/>
  <c r="AG149" i="1"/>
  <c r="AG148" i="1"/>
  <c r="AH143" i="1"/>
  <c r="AH142" i="1"/>
  <c r="AG143" i="1"/>
  <c r="AG142" i="1"/>
  <c r="AH104" i="1"/>
  <c r="AG104" i="1"/>
  <c r="AH91" i="1"/>
  <c r="AG91" i="1"/>
  <c r="AH130" i="1"/>
  <c r="AH135" i="1" s="1"/>
  <c r="AH140" i="1" s="1"/>
  <c r="AG130" i="1"/>
  <c r="AG135" i="1" s="1"/>
  <c r="AG140" i="1" s="1"/>
  <c r="AH100" i="1"/>
  <c r="AG100" i="1"/>
  <c r="AH82" i="1"/>
  <c r="AG82" i="1"/>
  <c r="AH70" i="1"/>
  <c r="AG70" i="1"/>
  <c r="AH51" i="1"/>
  <c r="AG51" i="1"/>
  <c r="AH40" i="1"/>
  <c r="AH44" i="1" s="1"/>
  <c r="AG40" i="1"/>
  <c r="AG44" i="1" s="1"/>
  <c r="AH24" i="1"/>
  <c r="AH180" i="1" s="1"/>
  <c r="AG24" i="1"/>
  <c r="AG180" i="1" s="1"/>
  <c r="AH17" i="1"/>
  <c r="AG17" i="1"/>
  <c r="AH156" i="1" l="1"/>
  <c r="AH28" i="1"/>
  <c r="AG28" i="1"/>
  <c r="AG145" i="1"/>
  <c r="AG156" i="1"/>
  <c r="AH147" i="1"/>
  <c r="AG160" i="1"/>
  <c r="AG55" i="1"/>
  <c r="AH55" i="1"/>
  <c r="AH145" i="1"/>
  <c r="AG147" i="1"/>
  <c r="AH84" i="1"/>
  <c r="AH89" i="1" s="1"/>
  <c r="AH94" i="1" s="1"/>
  <c r="AH98" i="1" s="1"/>
  <c r="AG84" i="1"/>
  <c r="AG89" i="1" s="1"/>
  <c r="AG94" i="1" s="1"/>
  <c r="AG98" i="1" s="1"/>
  <c r="T164" i="1"/>
  <c r="S164" i="1"/>
  <c r="S162" i="1"/>
  <c r="S158" i="1"/>
  <c r="T157" i="1"/>
  <c r="S157" i="1"/>
  <c r="T152" i="1"/>
  <c r="S152" i="1"/>
  <c r="T149" i="1"/>
  <c r="S149" i="1"/>
  <c r="T148" i="1"/>
  <c r="T143" i="1"/>
  <c r="S143" i="1"/>
  <c r="T142" i="1"/>
  <c r="S142" i="1"/>
  <c r="T70" i="1"/>
  <c r="S40" i="1"/>
  <c r="T24" i="1"/>
  <c r="T180" i="1" s="1"/>
  <c r="T162" i="1"/>
  <c r="T161" i="1"/>
  <c r="T158" i="1"/>
  <c r="AG183" i="1" l="1"/>
  <c r="AG56" i="1"/>
  <c r="AH183" i="1"/>
  <c r="AH56" i="1"/>
  <c r="AH150" i="1"/>
  <c r="AH154" i="1" s="1"/>
  <c r="AH169" i="1" s="1"/>
  <c r="AH170" i="1" s="1"/>
  <c r="AG114" i="1"/>
  <c r="AG186" i="1"/>
  <c r="AG177" i="1"/>
  <c r="AH114" i="1"/>
  <c r="AH186" i="1"/>
  <c r="AH177" i="1"/>
  <c r="AG150" i="1"/>
  <c r="AG154" i="1" s="1"/>
  <c r="AG169" i="1" s="1"/>
  <c r="T156" i="1"/>
  <c r="S24" i="1"/>
  <c r="S180" i="1" s="1"/>
  <c r="S91" i="1"/>
  <c r="S130" i="1"/>
  <c r="S135" i="1" s="1"/>
  <c r="S140" i="1" s="1"/>
  <c r="S145" i="1" s="1"/>
  <c r="T40" i="1"/>
  <c r="T44" i="1" s="1"/>
  <c r="T100" i="1"/>
  <c r="T130" i="1"/>
  <c r="T135" i="1" s="1"/>
  <c r="T140" i="1" s="1"/>
  <c r="T145" i="1" s="1"/>
  <c r="S51" i="1"/>
  <c r="S17" i="1"/>
  <c r="T82" i="1"/>
  <c r="T84" i="1" s="1"/>
  <c r="T89" i="1" s="1"/>
  <c r="S156" i="1"/>
  <c r="S100" i="1"/>
  <c r="T17" i="1"/>
  <c r="T28" i="1" s="1"/>
  <c r="S70" i="1"/>
  <c r="S148" i="1"/>
  <c r="S147" i="1" s="1"/>
  <c r="T160" i="1"/>
  <c r="T51" i="1"/>
  <c r="T183" i="1" s="1"/>
  <c r="S104" i="1"/>
  <c r="S82" i="1"/>
  <c r="T147" i="1"/>
  <c r="T104" i="1"/>
  <c r="S161" i="1"/>
  <c r="S160" i="1" s="1"/>
  <c r="T91" i="1"/>
  <c r="S44" i="1"/>
  <c r="F130" i="1"/>
  <c r="F135" i="1" s="1"/>
  <c r="F140" i="1" s="1"/>
  <c r="E130" i="1"/>
  <c r="E135" i="1" s="1"/>
  <c r="E140" i="1" s="1"/>
  <c r="AG170" i="1" l="1"/>
  <c r="S28" i="1"/>
  <c r="S183" i="1" s="1"/>
  <c r="S55" i="1"/>
  <c r="S84" i="1"/>
  <c r="S89" i="1" s="1"/>
  <c r="S94" i="1" s="1"/>
  <c r="S98" i="1" s="1"/>
  <c r="S150" i="1"/>
  <c r="S154" i="1" s="1"/>
  <c r="S169" i="1" s="1"/>
  <c r="T55" i="1"/>
  <c r="T56" i="1" s="1"/>
  <c r="T150" i="1"/>
  <c r="T154" i="1" s="1"/>
  <c r="T169" i="1" s="1"/>
  <c r="T94" i="1"/>
  <c r="T98" i="1" s="1"/>
  <c r="F160" i="1"/>
  <c r="E160" i="1"/>
  <c r="F156" i="1"/>
  <c r="E156" i="1"/>
  <c r="F147" i="1"/>
  <c r="E147" i="1"/>
  <c r="F145" i="1"/>
  <c r="E145" i="1"/>
  <c r="S56" i="1" l="1"/>
  <c r="T114" i="1"/>
  <c r="T170" i="1" s="1"/>
  <c r="T186" i="1"/>
  <c r="T177" i="1"/>
  <c r="S114" i="1"/>
  <c r="S170" i="1" s="1"/>
  <c r="S186" i="1"/>
  <c r="S177" i="1"/>
  <c r="E150" i="1"/>
  <c r="E154" i="1" s="1"/>
  <c r="E169" i="1" s="1"/>
  <c r="F150" i="1"/>
  <c r="F154" i="1" s="1"/>
  <c r="F169" i="1" s="1"/>
  <c r="D104" i="1"/>
  <c r="C104" i="1"/>
  <c r="D100" i="1"/>
  <c r="C100" i="1"/>
  <c r="D91" i="1"/>
  <c r="C91" i="1"/>
  <c r="D82" i="1"/>
  <c r="C82" i="1"/>
  <c r="D70" i="1"/>
  <c r="C70" i="1"/>
  <c r="F104" i="1"/>
  <c r="E104" i="1"/>
  <c r="F100" i="1"/>
  <c r="E100" i="1"/>
  <c r="F91" i="1"/>
  <c r="E91" i="1"/>
  <c r="E82" i="1"/>
  <c r="F82" i="1"/>
  <c r="F70" i="1"/>
  <c r="E70" i="1"/>
  <c r="D51" i="1"/>
  <c r="C51" i="1"/>
  <c r="C84" i="1" l="1"/>
  <c r="C89" i="1" s="1"/>
  <c r="C94" i="1" s="1"/>
  <c r="C98" i="1" s="1"/>
  <c r="D84" i="1"/>
  <c r="D89" i="1" s="1"/>
  <c r="D94" i="1" s="1"/>
  <c r="D98" i="1" s="1"/>
  <c r="E84" i="1"/>
  <c r="E89" i="1" s="1"/>
  <c r="E94" i="1" s="1"/>
  <c r="E98" i="1" s="1"/>
  <c r="F84" i="1"/>
  <c r="D114" i="1" l="1"/>
  <c r="D177" i="1"/>
  <c r="C114" i="1"/>
  <c r="C177" i="1"/>
  <c r="E114" i="1"/>
  <c r="E177" i="1"/>
  <c r="F89" i="1"/>
  <c r="F94" i="1" s="1"/>
  <c r="F98" i="1" s="1"/>
  <c r="F114" i="1" l="1"/>
  <c r="F170" i="1" s="1"/>
  <c r="F177" i="1"/>
  <c r="D40" i="1"/>
  <c r="C40" i="1"/>
  <c r="D24" i="1"/>
  <c r="D180" i="1" s="1"/>
  <c r="C24" i="1"/>
  <c r="C180" i="1" s="1"/>
  <c r="D17" i="1"/>
  <c r="C17" i="1"/>
  <c r="E51" i="1"/>
  <c r="F40" i="1"/>
  <c r="F44" i="1" s="1"/>
  <c r="E40" i="1"/>
  <c r="E44" i="1" s="1"/>
  <c r="E24" i="1"/>
  <c r="E180" i="1" s="1"/>
  <c r="E17" i="1"/>
  <c r="F17" i="1"/>
  <c r="D28" i="1" l="1"/>
  <c r="D44" i="1"/>
  <c r="D55" i="1"/>
  <c r="C55" i="1"/>
  <c r="C44" i="1"/>
  <c r="C28" i="1"/>
  <c r="E28" i="1"/>
  <c r="F24" i="1"/>
  <c r="F51" i="1"/>
  <c r="E55" i="1"/>
  <c r="E186" i="1" l="1"/>
  <c r="E56" i="1"/>
  <c r="F28" i="1"/>
  <c r="F180" i="1"/>
  <c r="C183" i="1"/>
  <c r="C186" i="1"/>
  <c r="F55" i="1"/>
  <c r="D183" i="1"/>
  <c r="D186" i="1"/>
  <c r="E183" i="1"/>
  <c r="F186" i="1" l="1"/>
  <c r="F56" i="1"/>
  <c r="F183" i="1"/>
  <c r="AA82" i="1" l="1"/>
  <c r="AA84" i="1" s="1"/>
  <c r="AA89" i="1" s="1"/>
  <c r="AA94" i="1" s="1"/>
  <c r="AA98" i="1" s="1"/>
  <c r="AA114" i="1" l="1"/>
  <c r="AA170" i="1" s="1"/>
  <c r="AA177" i="1"/>
  <c r="AA186" i="1"/>
  <c r="N24" i="1" l="1"/>
  <c r="N28" i="1" l="1"/>
  <c r="N180" i="1"/>
  <c r="N56" i="1" l="1"/>
  <c r="N186" i="1"/>
  <c r="N183" i="1"/>
  <c r="BD51" i="1" l="1"/>
  <c r="BD183" i="1" s="1"/>
  <c r="BD40" i="1" l="1"/>
  <c r="BD44" i="1" l="1"/>
  <c r="BD55" i="1"/>
  <c r="BD56" i="1" s="1"/>
  <c r="BE163" i="1" l="1"/>
  <c r="BE24" i="1" l="1"/>
  <c r="BE28" i="1" s="1"/>
  <c r="BE186" i="1" s="1"/>
  <c r="BE168" i="1" l="1"/>
  <c r="BE166" i="1" l="1"/>
  <c r="BE160" i="1" s="1"/>
  <c r="BE104" i="1"/>
  <c r="BE114" i="1" s="1"/>
  <c r="BE180" i="1"/>
  <c r="BE51" i="1"/>
  <c r="BE55" i="1" l="1"/>
  <c r="BE56" i="1" s="1"/>
  <c r="BE183" i="1"/>
  <c r="BE130" i="1" l="1"/>
  <c r="BE135" i="1" s="1"/>
  <c r="BE140" i="1" s="1"/>
  <c r="BE145" i="1" s="1"/>
  <c r="BE150" i="1" s="1"/>
  <c r="BE154" i="1" s="1"/>
  <c r="BE169" i="1" s="1"/>
  <c r="BE170" i="1" s="1"/>
  <c r="AE51" i="1" l="1"/>
  <c r="AE55" i="1" l="1"/>
  <c r="AE56" i="1" s="1"/>
  <c r="AE1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Wyród</author>
  </authors>
  <commentList>
    <comment ref="AN108" authorId="0" shapeId="0" xr:uid="{B0EC2396-F99B-4B4A-9A79-45DD339B8B96}">
      <text>
        <r>
          <rPr>
            <b/>
            <sz val="9"/>
            <color indexed="81"/>
            <rFont val="Tahoma"/>
            <family val="2"/>
            <charset val="238"/>
          </rPr>
          <t>Patrycja Wyród:</t>
        </r>
        <r>
          <rPr>
            <sz val="9"/>
            <color indexed="81"/>
            <rFont val="Tahoma"/>
            <family val="2"/>
            <charset val="238"/>
          </rPr>
          <t xml:space="preserve">
zgadza się vs v5 HY2020, ale w HY 2021 v11 jest 2 721 Tpln -&gt; była zmiana w stosunku do roku 2020 - potwierdzone z Agnieszka</t>
        </r>
      </text>
    </comment>
  </commentList>
</comments>
</file>

<file path=xl/sharedStrings.xml><?xml version="1.0" encoding="utf-8"?>
<sst xmlns="http://schemas.openxmlformats.org/spreadsheetml/2006/main" count="278" uniqueCount="191">
  <si>
    <t>SKONSOLIDOWANE SPRAWOZDANIE Z SYTUACJI FINANSOWEJ</t>
  </si>
  <si>
    <t>w tys. zł na dzień:</t>
  </si>
  <si>
    <t>31.12.2012</t>
  </si>
  <si>
    <t>31.12.2013</t>
  </si>
  <si>
    <r>
      <rPr>
        <b/>
        <sz val="8"/>
        <rFont val="Arial"/>
        <family val="2"/>
        <charset val="238"/>
      </rPr>
      <t>AKTYWA</t>
    </r>
  </si>
  <si>
    <t>Wartości niematerialne</t>
  </si>
  <si>
    <t>Rzeczowe aktywa trwałe</t>
  </si>
  <si>
    <t>Aktywa z tytułu odroczonego podatku dochodowego</t>
  </si>
  <si>
    <t>Należności długoterminowe</t>
  </si>
  <si>
    <t>Inwestycje długoterminowe</t>
  </si>
  <si>
    <r>
      <rPr>
        <b/>
        <sz val="8"/>
        <rFont val="Arial"/>
        <family val="2"/>
        <charset val="238"/>
      </rPr>
      <t>Aktywa trwałe razem</t>
    </r>
  </si>
  <si>
    <t>Zapasy</t>
  </si>
  <si>
    <t>Należności handlowe oraz pozostałe</t>
  </si>
  <si>
    <t>Środki pieniężne</t>
  </si>
  <si>
    <t>Pozostałe aktywa</t>
  </si>
  <si>
    <r>
      <rPr>
        <b/>
        <sz val="8"/>
        <rFont val="Arial"/>
        <family val="2"/>
        <charset val="238"/>
      </rPr>
      <t>Aktywa obrotowe razem</t>
    </r>
  </si>
  <si>
    <t>Aktywa długoterminowe sklasyfikowane jako przeznaczone do sprzedaży</t>
  </si>
  <si>
    <r>
      <rPr>
        <b/>
        <sz val="8"/>
        <rFont val="Arial"/>
        <family val="2"/>
        <charset val="238"/>
      </rPr>
      <t>Aktywa ogółem</t>
    </r>
  </si>
  <si>
    <r>
      <rPr>
        <b/>
        <sz val="8"/>
        <rFont val="Arial"/>
        <family val="2"/>
        <charset val="238"/>
      </rPr>
      <t>PASYWA</t>
    </r>
  </si>
  <si>
    <t>Wyemitowany kapitał akcyjny</t>
  </si>
  <si>
    <t>Kapitał zapasowy</t>
  </si>
  <si>
    <t>Kapitał rezerwowy z przeszacowania</t>
  </si>
  <si>
    <t>Pozostałe kapitały rezerwowe</t>
  </si>
  <si>
    <t>Różnice kursowe z przewalutowania</t>
  </si>
  <si>
    <t>Zyski zatrzymane</t>
  </si>
  <si>
    <t>Kapitał przypadający akcjonariuszom jednostki dominującej</t>
  </si>
  <si>
    <t>Kapitały mniejszościowe</t>
  </si>
  <si>
    <t>Kapitał własny ogółem</t>
  </si>
  <si>
    <t>Rezerwy z tyt. odroczonego podatku dochodowego</t>
  </si>
  <si>
    <t>Rezerwy na świadczenia emerytalne i podobne</t>
  </si>
  <si>
    <t>Zobowiązania długoterminowe</t>
  </si>
  <si>
    <t>Zobowiązania krotkoterminowe</t>
  </si>
  <si>
    <t>Rozliczenia międzyokresowe</t>
  </si>
  <si>
    <r>
      <rPr>
        <b/>
        <sz val="8"/>
        <rFont val="Arial"/>
        <family val="2"/>
        <charset val="238"/>
      </rPr>
      <t>Zobowiązania i rezerwy na zobowiązania ogółem</t>
    </r>
  </si>
  <si>
    <t>Zobowiązania dotyczące aktywów sklasyfikowanych jako aktywa przeznaczone do sprzedaży</t>
  </si>
  <si>
    <r>
      <rPr>
        <b/>
        <sz val="8"/>
        <rFont val="Arial"/>
        <family val="2"/>
        <charset val="238"/>
      </rPr>
      <t>Pasywa ogółem</t>
    </r>
  </si>
  <si>
    <t>31.12.2010</t>
  </si>
  <si>
    <t>31.12.2011</t>
  </si>
  <si>
    <t>01.01 - 31.12.2012</t>
  </si>
  <si>
    <t>01.01 - 31.12.2013</t>
  </si>
  <si>
    <t>Przychody netto ze sprzedaży produktów</t>
  </si>
  <si>
    <t>Przychody netto ze sprzedaży towarów i materiałów</t>
  </si>
  <si>
    <t>Pozostałe przychody operacyjne</t>
  </si>
  <si>
    <t>Przychody z działalności operacyjnej</t>
  </si>
  <si>
    <t>Zmiana stanu produktów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</si>
  <si>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</si>
  <si>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</si>
  <si>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</si>
  <si>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</si>
  <si>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</si>
  <si>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</t>
  </si>
  <si>
    <t>Pozostałe koszty rodzajowe</t>
  </si>
  <si>
    <t>Wartość sprzedanych towarów i materiałów</t>
  </si>
  <si>
    <t>Pozostałe koszty operacyjne</t>
  </si>
  <si>
    <t>Koszty działalności operacyjnej</t>
  </si>
  <si>
    <t>Zysk (strata) z działalności operacyjnej</t>
  </si>
  <si>
    <t>Przychody finansowe</t>
  </si>
  <si>
    <t>Koszty finansowe</t>
  </si>
  <si>
    <t>Zysk (strata) przed opodatkowaniem</t>
  </si>
  <si>
    <t>Podatek dochodowy</t>
  </si>
  <si>
    <t>- część bieżąca</t>
  </si>
  <si>
    <t>- część odroczona</t>
  </si>
  <si>
    <r>
      <rPr>
        <b/>
        <sz val="8"/>
        <rFont val="Arial"/>
        <family val="2"/>
        <charset val="238"/>
      </rPr>
      <t>Zysk (strata) netto z działalności kontynuowanej</t>
    </r>
  </si>
  <si>
    <t>Działalność zaniechana</t>
  </si>
  <si>
    <t>Zysk (strata) netto</t>
  </si>
  <si>
    <t>Zysk / (strata) netto przypadający:</t>
  </si>
  <si>
    <t>- akcjonariuszom jednostki dominującej</t>
  </si>
  <si>
    <t>- udziałom niedajacym kontroli</t>
  </si>
  <si>
    <t>- skutki przeszacownia aktywów trwałych</t>
  </si>
  <si>
    <t>- rezerwy z tyt. odr. pod. doch. dot. przeszacowanych środków trwałych</t>
  </si>
  <si>
    <t>- różnice kursowe z przewalutowania</t>
  </si>
  <si>
    <r>
      <rPr>
        <b/>
        <sz val="8"/>
        <rFont val="Arial"/>
        <family val="2"/>
        <charset val="238"/>
      </rPr>
      <t>Całkowity dochód za okres</t>
    </r>
  </si>
  <si>
    <t>01.01 - 31.12.2010</t>
  </si>
  <si>
    <t>01.01 - 31.12.2011</t>
  </si>
  <si>
    <t xml:space="preserve">SKONSOLIDOWANE SPRAWOZDANIE Z CAŁKOWITYCH DOCHODÓW </t>
  </si>
  <si>
    <t>Inne całkowite dochody:</t>
  </si>
  <si>
    <t>Koszt wytworzenia sprzedanych produktów,</t>
  </si>
  <si>
    <t>Zysk (strata) na sprzedaży brutto</t>
  </si>
  <si>
    <t>Koszty sprzedaży</t>
  </si>
  <si>
    <t>Koszty ogólnego zarządu</t>
  </si>
  <si>
    <t>Zysk (strata) na sprzedaży netto</t>
  </si>
  <si>
    <t xml:space="preserve"> (wersja kalkulacyjna)</t>
  </si>
  <si>
    <t xml:space="preserve"> w tys. zł za okres:</t>
  </si>
  <si>
    <t xml:space="preserve"> (wersja porównawcza)</t>
  </si>
  <si>
    <t>31.03.2013</t>
  </si>
  <si>
    <t>31.03.2014</t>
  </si>
  <si>
    <t>01.01 - 31.03.2013</t>
  </si>
  <si>
    <t>01.01 - 31.03.2014</t>
  </si>
  <si>
    <t>30.06.2013</t>
  </si>
  <si>
    <t>30.06.2014</t>
  </si>
  <si>
    <t>01.01 - 30.06.2013</t>
  </si>
  <si>
    <t>01.01 - 30.06.2014</t>
  </si>
  <si>
    <t>30.09.2013</t>
  </si>
  <si>
    <t>30.09.2014</t>
  </si>
  <si>
    <t>01.01 - 30.09.2013</t>
  </si>
  <si>
    <t>01.01 - 30.09.2014</t>
  </si>
  <si>
    <t>31.12.2014</t>
  </si>
  <si>
    <t>01.01 - 31.12.2014</t>
  </si>
  <si>
    <t>31.03.2015</t>
  </si>
  <si>
    <t>01.01 - 31.03.2015</t>
  </si>
  <si>
    <t>30.06.2015</t>
  </si>
  <si>
    <t>01.01 - 30.06.2015</t>
  </si>
  <si>
    <t>30.09.2015</t>
  </si>
  <si>
    <t>01.01 - 30.09.2015</t>
  </si>
  <si>
    <t>Rentowność sprzedaży</t>
  </si>
  <si>
    <t>Wskaźnik płynności bieżącej (current ratio)</t>
  </si>
  <si>
    <t>PODSTAWOWE WSKAŹNIKI FINANSOWE</t>
  </si>
  <si>
    <t>zysk netto / przychody ze sprzedaży</t>
  </si>
  <si>
    <t>aktywa bieżące / zobowiązania bieżące</t>
  </si>
  <si>
    <t>Wskaźnik ogólnego zadłużenia</t>
  </si>
  <si>
    <t>zobowiązania ogółem / aktywa ogółem</t>
  </si>
  <si>
    <t>Wskaźnik rentowności na aktywawach (ROA)</t>
  </si>
  <si>
    <t>zysk netto / aktywa ogółem</t>
  </si>
  <si>
    <t>31.12.2015</t>
  </si>
  <si>
    <t>01.01 - 31.12.2015</t>
  </si>
  <si>
    <t>31.03.2016</t>
  </si>
  <si>
    <t>01.01 - 31.03.2016</t>
  </si>
  <si>
    <t>30.06.2016</t>
  </si>
  <si>
    <t>01.01 - 30.06.2016</t>
  </si>
  <si>
    <t>30.09.2016</t>
  </si>
  <si>
    <t>01.01 - 30.09.2016</t>
  </si>
  <si>
    <t>31.12.2016</t>
  </si>
  <si>
    <t>01.01 - 31.12.2016</t>
  </si>
  <si>
    <t>- rezerwy z tyt. odr. pod. doch. dot. wyceny programu motywacyjnego</t>
  </si>
  <si>
    <t>31.03.2017</t>
  </si>
  <si>
    <t>01.01 - 31.03.2017</t>
  </si>
  <si>
    <t>-</t>
  </si>
  <si>
    <t>30.06.2017</t>
  </si>
  <si>
    <t>01.01 - 30.06.2017</t>
  </si>
  <si>
    <t>30.09.2017</t>
  </si>
  <si>
    <t>Udzielone pożyczki</t>
  </si>
  <si>
    <t>01.01 - 30.09.2017</t>
  </si>
  <si>
    <t>31.12.2017</t>
  </si>
  <si>
    <t>01.01 - 31.12.2017</t>
  </si>
  <si>
    <t>31.03.2018</t>
  </si>
  <si>
    <t>01.01 - 31.03.2018</t>
  </si>
  <si>
    <t>30.06.2018</t>
  </si>
  <si>
    <t>01.01 - 30.06.2018</t>
  </si>
  <si>
    <t>30.09.2018</t>
  </si>
  <si>
    <t>01.01 - 30.09.2018</t>
  </si>
  <si>
    <t>31.12.2018</t>
  </si>
  <si>
    <t>01.01 - 31.12.2018</t>
  </si>
  <si>
    <t>31.03.2019</t>
  </si>
  <si>
    <t>01.01 - 31.03.2019</t>
  </si>
  <si>
    <t>30.06.2019</t>
  </si>
  <si>
    <t>01.01 - 30.06.2019</t>
  </si>
  <si>
    <t>30.09.2019</t>
  </si>
  <si>
    <t>check</t>
  </si>
  <si>
    <t>01.01 - 30.09.2019</t>
  </si>
  <si>
    <t>01.01 - 31.12.2019</t>
  </si>
  <si>
    <t>31.12.2019</t>
  </si>
  <si>
    <t>31.03.2020</t>
  </si>
  <si>
    <t>01.01 - 31.03.2020</t>
  </si>
  <si>
    <t>01.01 - 30.06.2020</t>
  </si>
  <si>
    <t>01.01 - 30.09.2020</t>
  </si>
  <si>
    <t>31.12.2020</t>
  </si>
  <si>
    <t>01.01 - 31.12.2020</t>
  </si>
  <si>
    <t>DANE FINANSOWE GRUPY MERCATOR MEDICAL S.A. ZA LATA 2013-2021</t>
  </si>
  <si>
    <t>31.03.2021</t>
  </si>
  <si>
    <t>01.01 - 31.03.2021</t>
  </si>
  <si>
    <t>01.01 - 30.06.2021</t>
  </si>
  <si>
    <t>01.01 - 30.09.2021</t>
  </si>
  <si>
    <t>31.12.2021</t>
  </si>
  <si>
    <t>- aktualizacja aktywów finansowych</t>
  </si>
  <si>
    <t>31.03.2022</t>
  </si>
  <si>
    <t>01.01 - 31.03.2022</t>
  </si>
  <si>
    <t>01.01 - 30.06.2022</t>
  </si>
  <si>
    <t>31.12.2022</t>
  </si>
  <si>
    <t>31.03.2023</t>
  </si>
  <si>
    <t>Długoterminowe aktywa finansowe</t>
  </si>
  <si>
    <t>01.01 - 31.03.2023</t>
  </si>
  <si>
    <t>Nadwyżka ceny emisyjnej powyżej wartości nominalnej akcji</t>
  </si>
  <si>
    <t>01.01 - 30.09.2022</t>
  </si>
  <si>
    <t>01.01 - 30.09.2023</t>
  </si>
  <si>
    <t>31.12.2023</t>
  </si>
  <si>
    <t>31.03.2024</t>
  </si>
  <si>
    <t>01.01 - 31.03.2024</t>
  </si>
  <si>
    <t>Nieruchomości inwestycyjne</t>
  </si>
  <si>
    <t>01.01 - 30.06.2023</t>
  </si>
  <si>
    <t>01.01 - 30.06.2024</t>
  </si>
  <si>
    <t>- aktualizacja wartości nieruchomości inwestycyjnych</t>
  </si>
  <si>
    <t>- podatek odroczony od aktualizacji wartości nieruchomości inwestycyjnych</t>
  </si>
  <si>
    <t>01.01 - 30.09.2024</t>
  </si>
  <si>
    <t>31.12.2024</t>
  </si>
  <si>
    <t>01.01 - 31.12.2021</t>
  </si>
  <si>
    <t>01.01 - 31.12.2022</t>
  </si>
  <si>
    <t>01.01 - 31.12.2023</t>
  </si>
  <si>
    <t>01.01 - 31.12.2024</t>
  </si>
  <si>
    <t>- zyski i straty aktuarialne</t>
  </si>
  <si>
    <t>31.03.2025</t>
  </si>
  <si>
    <t>01.01 - 31.03.2025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</si>
</sst>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_);_(@_)"/>
    <numFmt numFmtId="165" formatCode="_(* #,##0.00_);_(* \(#,##0.00\);_(* &quot;-&quot;?_);_(@_)"/>
    <numFmt numFmtId="166" formatCode="#,##0.0"/>
    <numFmt numFmtId="167" formatCode="0.0%"/>
  </numFmts>
  <fonts count="14" x14ac:knownFonts="1">
    <font>
      <sz val="11"/>
      <color theme="1"/>
      <name val="Calibri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name val="Calibri"/>
      <family val="2"/>
      <charset val="238"/>
    </font>
    <font>
      <i/>
      <sz val="8"/>
      <color theme="0" tint="-0.249977111117893"/>
      <name val="Calibri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6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 diagonalUp="1">
      <left/>
      <right/>
      <top/>
      <bottom style="thin">
        <color theme="0"/>
      </bottom>
      <diagonal style="thin">
        <color theme="0"/>
      </diagonal>
    </border>
    <border diagonalUp="1">
      <left/>
      <right/>
      <top style="thin">
        <color theme="0"/>
      </top>
      <bottom/>
      <diagonal style="thin">
        <color theme="0"/>
      </diagonal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164" fontId="3" fillId="0" borderId="2" xfId="1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 wrapText="1" indent="1"/>
    </xf>
    <xf numFmtId="164" fontId="5" fillId="0" borderId="2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 wrapText="1" indent="1"/>
    </xf>
    <xf numFmtId="164" fontId="3" fillId="0" borderId="5" xfId="0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/>
    </xf>
    <xf numFmtId="0" fontId="0" fillId="0" borderId="2" xfId="0" applyBorder="1"/>
    <xf numFmtId="0" fontId="2" fillId="0" borderId="0" xfId="0" applyFont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vertical="center" wrapText="1"/>
    </xf>
    <xf numFmtId="14" fontId="5" fillId="0" borderId="1" xfId="1" applyNumberFormat="1" applyFont="1" applyBorder="1" applyAlignment="1">
      <alignment horizontal="right" vertical="center" wrapText="1"/>
    </xf>
    <xf numFmtId="0" fontId="1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6" fillId="0" borderId="0" xfId="1" quotePrefix="1" applyFont="1" applyAlignment="1">
      <alignment horizontal="left" indent="2"/>
    </xf>
    <xf numFmtId="0" fontId="3" fillId="0" borderId="0" xfId="1" applyFont="1" applyAlignment="1">
      <alignment horizontal="left" vertical="center" indent="1"/>
    </xf>
    <xf numFmtId="164" fontId="3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6" fillId="0" borderId="0" xfId="1" quotePrefix="1" applyFont="1" applyAlignment="1">
      <alignment horizontal="left" vertical="center" indent="2"/>
    </xf>
    <xf numFmtId="164" fontId="5" fillId="0" borderId="1" xfId="0" applyNumberFormat="1" applyFont="1" applyBorder="1" applyAlignment="1">
      <alignment horizontal="left" vertical="center" wrapText="1" indent="1"/>
    </xf>
    <xf numFmtId="164" fontId="5" fillId="0" borderId="6" xfId="0" applyNumberFormat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left" vertical="center" wrapText="1" indent="2"/>
    </xf>
    <xf numFmtId="0" fontId="7" fillId="0" borderId="0" xfId="1" quotePrefix="1" applyFont="1" applyAlignment="1">
      <alignment horizontal="left" indent="1"/>
    </xf>
    <xf numFmtId="164" fontId="3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4" fontId="5" fillId="0" borderId="2" xfId="1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 inden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 wrapText="1" indent="1"/>
    </xf>
    <xf numFmtId="164" fontId="3" fillId="0" borderId="10" xfId="0" applyNumberFormat="1" applyFont="1" applyBorder="1" applyAlignment="1">
      <alignment horizontal="right" vertical="center" wrapText="1" indent="1"/>
    </xf>
    <xf numFmtId="164" fontId="5" fillId="0" borderId="0" xfId="0" applyNumberFormat="1" applyFont="1" applyAlignment="1">
      <alignment horizontal="right" vertical="center" wrapText="1" indent="1"/>
    </xf>
    <xf numFmtId="0" fontId="0" fillId="0" borderId="11" xfId="0" applyBorder="1"/>
    <xf numFmtId="14" fontId="5" fillId="0" borderId="11" xfId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left" vertical="center" wrapText="1" indent="1"/>
    </xf>
    <xf numFmtId="164" fontId="5" fillId="0" borderId="11" xfId="0" applyNumberFormat="1" applyFont="1" applyBorder="1" applyAlignment="1">
      <alignment horizontal="right" vertical="center" wrapText="1" indent="1"/>
    </xf>
    <xf numFmtId="165" fontId="0" fillId="0" borderId="0" xfId="0" applyNumberFormat="1"/>
    <xf numFmtId="164" fontId="5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 wrapText="1" indent="1"/>
    </xf>
    <xf numFmtId="0" fontId="8" fillId="0" borderId="0" xfId="0" applyFont="1"/>
    <xf numFmtId="0" fontId="8" fillId="0" borderId="2" xfId="0" applyFont="1" applyBorder="1"/>
    <xf numFmtId="0" fontId="0" fillId="0" borderId="13" xfId="0" applyBorder="1"/>
    <xf numFmtId="0" fontId="0" fillId="0" borderId="14" xfId="0" applyBorder="1"/>
    <xf numFmtId="164" fontId="3" fillId="0" borderId="2" xfId="0" quotePrefix="1" applyNumberFormat="1" applyFont="1" applyBorder="1" applyAlignment="1">
      <alignment horizontal="right" vertical="center" wrapText="1" indent="1"/>
    </xf>
    <xf numFmtId="164" fontId="0" fillId="0" borderId="0" xfId="0" applyNumberFormat="1"/>
    <xf numFmtId="0" fontId="6" fillId="0" borderId="0" xfId="1" applyFont="1" applyAlignment="1">
      <alignment horizontal="right" vertical="center"/>
    </xf>
    <xf numFmtId="166" fontId="5" fillId="0" borderId="3" xfId="0" applyNumberFormat="1" applyFont="1" applyBorder="1" applyAlignment="1">
      <alignment horizontal="right" vertical="center" wrapText="1" indent="1"/>
    </xf>
    <xf numFmtId="167" fontId="5" fillId="0" borderId="3" xfId="0" applyNumberFormat="1" applyFont="1" applyBorder="1" applyAlignment="1">
      <alignment horizontal="right" vertical="center" wrapText="1" indent="1"/>
    </xf>
    <xf numFmtId="167" fontId="5" fillId="0" borderId="8" xfId="0" applyNumberFormat="1" applyFont="1" applyBorder="1" applyAlignment="1">
      <alignment horizontal="right" vertical="center" wrapText="1" indent="1"/>
    </xf>
    <xf numFmtId="166" fontId="5" fillId="0" borderId="8" xfId="0" applyNumberFormat="1" applyFont="1" applyBorder="1" applyAlignment="1">
      <alignment horizontal="right" vertical="center" wrapText="1" indent="1"/>
    </xf>
    <xf numFmtId="167" fontId="5" fillId="0" borderId="0" xfId="0" applyNumberFormat="1" applyFont="1" applyAlignment="1">
      <alignment horizontal="right" vertical="center" wrapText="1" indent="1"/>
    </xf>
    <xf numFmtId="166" fontId="5" fillId="0" borderId="0" xfId="0" applyNumberFormat="1" applyFont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14" fontId="5" fillId="0" borderId="0" xfId="1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center"/>
    </xf>
    <xf numFmtId="164" fontId="3" fillId="0" borderId="0" xfId="0" quotePrefix="1" applyNumberFormat="1" applyFont="1" applyAlignment="1">
      <alignment horizontal="right" vertical="center" wrapText="1" indent="1"/>
    </xf>
    <xf numFmtId="3" fontId="5" fillId="0" borderId="3" xfId="0" applyNumberFormat="1" applyFont="1" applyBorder="1" applyAlignment="1">
      <alignment horizontal="right" vertical="center" wrapText="1" indent="1"/>
    </xf>
    <xf numFmtId="164" fontId="5" fillId="0" borderId="6" xfId="0" quotePrefix="1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/>
    </xf>
    <xf numFmtId="166" fontId="0" fillId="0" borderId="0" xfId="0" applyNumberFormat="1"/>
    <xf numFmtId="164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 vertical="center" wrapText="1"/>
    </xf>
    <xf numFmtId="3" fontId="13" fillId="0" borderId="0" xfId="0" applyNumberFormat="1" applyFont="1"/>
    <xf numFmtId="164" fontId="8" fillId="0" borderId="0" xfId="0" applyNumberFormat="1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E186"/>
  <sheetViews>
    <sheetView showGridLines="0" tabSelected="1" zoomScaleNormal="100" workbookViewId="0">
      <pane xSplit="2" ySplit="7" topLeftCell="F8" activePane="bottomRight" state="frozen"/>
      <selection pane="topRight" activeCell="C1" sqref="C1"/>
      <selection pane="bottomLeft" activeCell="A8" sqref="A8"/>
      <selection pane="bottomRight"/>
    </sheetView>
  </sheetViews>
  <sheetFormatPr defaultColWidth="9.140625" defaultRowHeight="13.5" customHeight="1" x14ac:dyDescent="0.25"/>
  <cols>
    <col min="1" max="1" width="1.7109375" customWidth="1"/>
    <col min="2" max="2" width="50.7109375" customWidth="1"/>
    <col min="3" max="5" width="10.85546875" hidden="1" customWidth="1"/>
    <col min="6" max="6" width="10.85546875" customWidth="1"/>
    <col min="7" max="13" width="10.85546875" style="56" customWidth="1"/>
    <col min="14" max="17" width="12.28515625" style="56" customWidth="1"/>
    <col min="18" max="18" width="2.28515625" customWidth="1"/>
    <col min="19" max="31" width="10.85546875" customWidth="1"/>
    <col min="32" max="32" width="2.28515625" customWidth="1"/>
    <col min="33" max="44" width="10.85546875" customWidth="1"/>
    <col min="45" max="45" width="2.28515625" customWidth="1"/>
    <col min="46" max="46" width="10.42578125" customWidth="1"/>
    <col min="47" max="52" width="10.5703125" customWidth="1"/>
    <col min="53" max="55" width="11.140625" bestFit="1" customWidth="1"/>
    <col min="56" max="56" width="10.85546875" customWidth="1"/>
    <col min="57" max="57" width="10.28515625" customWidth="1"/>
  </cols>
  <sheetData>
    <row r="2" spans="2:57" ht="13.5" customHeight="1" x14ac:dyDescent="0.25">
      <c r="B2" s="6" t="s">
        <v>157</v>
      </c>
    </row>
    <row r="4" spans="2:57" ht="13.5" customHeight="1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2:57" ht="13.5" customHeight="1" x14ac:dyDescent="0.25">
      <c r="B5" s="6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84"/>
      <c r="P5" s="84"/>
      <c r="Q5" s="84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T5" s="17"/>
      <c r="AU5" s="17"/>
      <c r="AV5" s="17"/>
      <c r="AW5" s="17"/>
      <c r="AX5" s="17"/>
      <c r="AY5" s="17"/>
      <c r="AZ5" s="17"/>
      <c r="BA5" s="17"/>
    </row>
    <row r="6" spans="2:57" ht="13.5" customHeight="1" thickBot="1" x14ac:dyDescent="0.3">
      <c r="B6" s="7" t="s">
        <v>1</v>
      </c>
      <c r="C6" s="15"/>
      <c r="D6" s="69"/>
      <c r="E6" s="69"/>
      <c r="F6" s="69"/>
      <c r="G6" s="69"/>
      <c r="H6" s="69"/>
      <c r="I6" s="69"/>
      <c r="J6" s="69"/>
      <c r="K6" s="71"/>
      <c r="L6" s="71"/>
      <c r="M6" s="71"/>
      <c r="N6" s="71"/>
      <c r="O6" s="71"/>
      <c r="P6" s="71"/>
      <c r="Q6" s="71"/>
      <c r="R6" s="78"/>
      <c r="S6" s="71"/>
      <c r="T6" s="69"/>
      <c r="U6" s="69"/>
      <c r="V6" s="69"/>
      <c r="W6" s="69"/>
      <c r="X6" s="69"/>
      <c r="Y6" s="71"/>
      <c r="Z6" s="71"/>
      <c r="AA6" s="71"/>
      <c r="AB6" s="71"/>
      <c r="AC6" s="71"/>
      <c r="AD6" s="71"/>
      <c r="AE6" s="71"/>
      <c r="AF6" s="70"/>
      <c r="AG6" s="71"/>
      <c r="AH6" s="69"/>
      <c r="AI6" s="69"/>
      <c r="AJ6" s="69"/>
      <c r="AK6" s="71"/>
      <c r="AL6" s="71"/>
      <c r="AM6" s="71"/>
      <c r="AN6" s="71"/>
      <c r="AO6" s="71"/>
      <c r="AP6" s="71"/>
      <c r="AQ6" s="71"/>
      <c r="AR6" s="71"/>
      <c r="AS6" s="70"/>
      <c r="AT6" s="71"/>
      <c r="AU6" s="69"/>
      <c r="AV6" s="69"/>
      <c r="AW6" s="69"/>
      <c r="AX6" s="69"/>
      <c r="AY6" s="69"/>
      <c r="AZ6" s="69"/>
      <c r="BA6" s="69"/>
    </row>
    <row r="7" spans="2:57" ht="15.75" thickTop="1" x14ac:dyDescent="0.25">
      <c r="B7" s="8"/>
      <c r="C7" s="54" t="s">
        <v>36</v>
      </c>
      <c r="D7" s="54" t="s">
        <v>37</v>
      </c>
      <c r="E7" s="54" t="s">
        <v>2</v>
      </c>
      <c r="F7" s="54" t="s">
        <v>3</v>
      </c>
      <c r="G7" s="54" t="s">
        <v>96</v>
      </c>
      <c r="H7" s="54" t="s">
        <v>113</v>
      </c>
      <c r="I7" s="54" t="s">
        <v>121</v>
      </c>
      <c r="J7" s="54" t="s">
        <v>132</v>
      </c>
      <c r="K7" s="54" t="s">
        <v>140</v>
      </c>
      <c r="L7" s="81" t="s">
        <v>150</v>
      </c>
      <c r="M7" s="81" t="s">
        <v>155</v>
      </c>
      <c r="N7" s="81" t="s">
        <v>162</v>
      </c>
      <c r="O7" s="81" t="s">
        <v>167</v>
      </c>
      <c r="P7" s="81" t="s">
        <v>174</v>
      </c>
      <c r="Q7" s="81" t="s">
        <v>183</v>
      </c>
      <c r="R7" s="78"/>
      <c r="S7" s="53" t="s">
        <v>84</v>
      </c>
      <c r="T7" s="54" t="s">
        <v>85</v>
      </c>
      <c r="U7" s="54" t="s">
        <v>98</v>
      </c>
      <c r="V7" s="54" t="s">
        <v>115</v>
      </c>
      <c r="W7" s="54" t="s">
        <v>124</v>
      </c>
      <c r="X7" s="54" t="s">
        <v>134</v>
      </c>
      <c r="Y7" s="54" t="s">
        <v>142</v>
      </c>
      <c r="Z7" s="81" t="s">
        <v>151</v>
      </c>
      <c r="AA7" s="81" t="s">
        <v>158</v>
      </c>
      <c r="AB7" s="81" t="s">
        <v>164</v>
      </c>
      <c r="AC7" s="81" t="s">
        <v>168</v>
      </c>
      <c r="AD7" s="81" t="s">
        <v>175</v>
      </c>
      <c r="AE7" s="81" t="s">
        <v>189</v>
      </c>
      <c r="AF7" s="72"/>
      <c r="AG7" s="53" t="s">
        <v>88</v>
      </c>
      <c r="AH7" s="54" t="s">
        <v>89</v>
      </c>
      <c r="AI7" s="54" t="s">
        <v>100</v>
      </c>
      <c r="AJ7" s="54" t="s">
        <v>117</v>
      </c>
      <c r="AK7" s="54" t="s">
        <v>127</v>
      </c>
      <c r="AL7" s="54" t="s">
        <v>136</v>
      </c>
      <c r="AM7" s="54" t="s">
        <v>144</v>
      </c>
      <c r="AN7" s="86">
        <v>44012</v>
      </c>
      <c r="AO7" s="86">
        <v>44377</v>
      </c>
      <c r="AP7" s="86">
        <v>44742</v>
      </c>
      <c r="AQ7" s="86">
        <v>45107</v>
      </c>
      <c r="AR7" s="86">
        <v>45473</v>
      </c>
      <c r="AS7" s="72"/>
      <c r="AT7" s="53" t="s">
        <v>92</v>
      </c>
      <c r="AU7" s="54" t="s">
        <v>93</v>
      </c>
      <c r="AV7" s="54" t="s">
        <v>102</v>
      </c>
      <c r="AW7" s="54" t="s">
        <v>119</v>
      </c>
      <c r="AX7" s="54" t="s">
        <v>129</v>
      </c>
      <c r="AY7" s="54" t="s">
        <v>138</v>
      </c>
      <c r="AZ7" s="54" t="s">
        <v>146</v>
      </c>
      <c r="BA7" s="86">
        <v>44104</v>
      </c>
      <c r="BB7" s="86">
        <v>44469</v>
      </c>
      <c r="BC7" s="86">
        <v>44834</v>
      </c>
      <c r="BD7" s="86">
        <v>45199</v>
      </c>
      <c r="BE7" s="86">
        <v>45565</v>
      </c>
    </row>
    <row r="8" spans="2:57" ht="13.5" customHeight="1" x14ac:dyDescent="0.25">
      <c r="B8" s="9" t="s">
        <v>4</v>
      </c>
      <c r="C8" s="1"/>
      <c r="D8" s="1"/>
      <c r="E8" s="1"/>
      <c r="F8" s="1"/>
      <c r="G8" s="1"/>
      <c r="H8" s="1"/>
      <c r="I8" s="1"/>
      <c r="J8" s="1"/>
      <c r="K8" s="38"/>
      <c r="L8" s="38"/>
      <c r="M8" s="38"/>
      <c r="N8" s="38"/>
      <c r="O8" s="38"/>
      <c r="P8" s="38"/>
      <c r="Q8" s="38"/>
      <c r="S8" s="38"/>
      <c r="T8" s="1"/>
      <c r="U8" s="1"/>
      <c r="V8" s="1"/>
      <c r="W8" s="1"/>
      <c r="X8" s="1"/>
      <c r="Y8" s="38"/>
      <c r="Z8" s="38"/>
      <c r="AA8" s="38"/>
      <c r="AB8" s="38"/>
      <c r="AC8" s="38"/>
      <c r="AD8" s="38"/>
      <c r="AE8" s="38"/>
      <c r="AG8" s="38"/>
      <c r="AH8" s="1"/>
      <c r="AI8" s="1"/>
      <c r="AJ8" s="1"/>
      <c r="AK8" s="38"/>
      <c r="AL8" s="38"/>
      <c r="AM8" s="38"/>
      <c r="AN8" s="38"/>
      <c r="AO8" s="38"/>
      <c r="AP8" s="38"/>
      <c r="AQ8" s="38"/>
      <c r="AR8" s="38"/>
      <c r="AT8" s="38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4.9000000000000004" customHeight="1" x14ac:dyDescent="0.25">
      <c r="B9" s="9"/>
      <c r="C9" s="1"/>
      <c r="D9" s="1"/>
      <c r="E9" s="1"/>
      <c r="F9" s="1"/>
      <c r="G9" s="1"/>
      <c r="H9" s="1"/>
      <c r="I9" s="1"/>
      <c r="J9" s="1"/>
      <c r="K9" s="38"/>
      <c r="L9" s="38"/>
      <c r="M9" s="38"/>
      <c r="N9" s="38"/>
      <c r="O9" s="38"/>
      <c r="P9" s="38"/>
      <c r="Q9" s="38"/>
      <c r="S9" s="38"/>
      <c r="T9" s="1"/>
      <c r="U9" s="1"/>
      <c r="V9" s="1"/>
      <c r="W9" s="1"/>
      <c r="X9" s="1"/>
      <c r="Y9" s="38"/>
      <c r="Z9" s="38"/>
      <c r="AA9" s="38"/>
      <c r="AB9" s="38"/>
      <c r="AC9" s="38"/>
      <c r="AD9" s="38"/>
      <c r="AE9" s="38"/>
      <c r="AG9" s="38"/>
      <c r="AH9" s="1"/>
      <c r="AI9" s="1"/>
      <c r="AJ9" s="1"/>
      <c r="AK9" s="38"/>
      <c r="AL9" s="38"/>
      <c r="AM9" s="38"/>
      <c r="AN9" s="38"/>
      <c r="AO9" s="38"/>
      <c r="AP9" s="38"/>
      <c r="AQ9" s="38"/>
      <c r="AR9" s="38"/>
      <c r="AT9" s="38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13.5" customHeight="1" x14ac:dyDescent="0.25">
      <c r="B10" s="10" t="s">
        <v>5</v>
      </c>
      <c r="C10" s="2">
        <v>22</v>
      </c>
      <c r="D10" s="2">
        <v>114</v>
      </c>
      <c r="E10" s="2">
        <v>66</v>
      </c>
      <c r="F10" s="2">
        <v>27.4</v>
      </c>
      <c r="G10" s="2">
        <v>107</v>
      </c>
      <c r="H10" s="2">
        <v>2045</v>
      </c>
      <c r="I10" s="2">
        <v>2575</v>
      </c>
      <c r="J10" s="2">
        <v>2524</v>
      </c>
      <c r="K10" s="39">
        <v>3119</v>
      </c>
      <c r="L10" s="39">
        <v>3774</v>
      </c>
      <c r="M10" s="39">
        <v>3871</v>
      </c>
      <c r="N10" s="39">
        <v>9649</v>
      </c>
      <c r="O10" s="39">
        <v>24808</v>
      </c>
      <c r="P10" s="39">
        <v>33137</v>
      </c>
      <c r="Q10" s="39">
        <v>31745</v>
      </c>
      <c r="S10" s="39">
        <v>61</v>
      </c>
      <c r="T10" s="2">
        <v>31</v>
      </c>
      <c r="U10" s="60">
        <v>101</v>
      </c>
      <c r="V10" s="60">
        <v>2032</v>
      </c>
      <c r="W10" s="60">
        <v>2608</v>
      </c>
      <c r="X10" s="60">
        <v>2878</v>
      </c>
      <c r="Y10" s="79">
        <v>3168</v>
      </c>
      <c r="Z10" s="79">
        <v>3609</v>
      </c>
      <c r="AA10" s="79">
        <v>3984</v>
      </c>
      <c r="AB10" s="79">
        <v>11753</v>
      </c>
      <c r="AC10" s="79">
        <v>26314</v>
      </c>
      <c r="AD10" s="79">
        <v>33072</v>
      </c>
      <c r="AE10" s="79">
        <v>30681</v>
      </c>
      <c r="AG10" s="39">
        <v>46</v>
      </c>
      <c r="AH10" s="2">
        <v>27</v>
      </c>
      <c r="AI10" s="2">
        <v>89</v>
      </c>
      <c r="AJ10" s="2">
        <v>2046</v>
      </c>
      <c r="AK10" s="39">
        <v>2529</v>
      </c>
      <c r="AL10" s="39">
        <v>2969</v>
      </c>
      <c r="AM10" s="39">
        <v>3300</v>
      </c>
      <c r="AN10" s="39">
        <v>3483</v>
      </c>
      <c r="AO10" s="39">
        <v>4749</v>
      </c>
      <c r="AP10" s="39">
        <v>15056</v>
      </c>
      <c r="AQ10" s="39">
        <v>28823</v>
      </c>
      <c r="AR10" s="39">
        <v>32518</v>
      </c>
      <c r="AT10" s="39">
        <v>34</v>
      </c>
      <c r="AU10" s="2">
        <v>100</v>
      </c>
      <c r="AV10" s="2">
        <v>95</v>
      </c>
      <c r="AW10" s="2">
        <v>2067</v>
      </c>
      <c r="AX10" s="2">
        <v>2593</v>
      </c>
      <c r="AY10" s="2">
        <v>2879</v>
      </c>
      <c r="AZ10" s="2">
        <v>3592</v>
      </c>
      <c r="BA10" s="2">
        <v>3546</v>
      </c>
      <c r="BB10" s="2">
        <v>5072</v>
      </c>
      <c r="BC10" s="2">
        <v>19224</v>
      </c>
      <c r="BD10" s="2">
        <v>30992</v>
      </c>
      <c r="BE10" s="2">
        <v>31930</v>
      </c>
    </row>
    <row r="11" spans="2:57" ht="13.5" customHeight="1" x14ac:dyDescent="0.25">
      <c r="B11" s="10" t="s">
        <v>169</v>
      </c>
      <c r="C11" s="2"/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>
        <v>45703</v>
      </c>
      <c r="P11" s="39">
        <v>68071</v>
      </c>
      <c r="Q11" s="39">
        <v>25599</v>
      </c>
      <c r="S11" s="39"/>
      <c r="T11" s="2"/>
      <c r="U11" s="60"/>
      <c r="V11" s="60"/>
      <c r="W11" s="60"/>
      <c r="X11" s="60"/>
      <c r="Y11" s="79"/>
      <c r="Z11" s="79"/>
      <c r="AA11" s="79"/>
      <c r="AB11" s="79"/>
      <c r="AC11" s="79">
        <v>47513</v>
      </c>
      <c r="AD11" s="79">
        <v>69819</v>
      </c>
      <c r="AE11" s="79">
        <v>26258</v>
      </c>
      <c r="AG11" s="39"/>
      <c r="AH11" s="2"/>
      <c r="AI11" s="2"/>
      <c r="AJ11" s="2"/>
      <c r="AK11" s="39"/>
      <c r="AL11" s="39"/>
      <c r="AM11" s="39"/>
      <c r="AN11" s="39"/>
      <c r="AO11" s="39"/>
      <c r="AP11" s="39">
        <v>52200</v>
      </c>
      <c r="AQ11" s="39">
        <v>48487</v>
      </c>
      <c r="AR11" s="39">
        <v>71697</v>
      </c>
      <c r="AT11" s="39"/>
      <c r="AU11" s="2"/>
      <c r="AV11" s="2"/>
      <c r="AW11" s="2"/>
      <c r="AX11" s="2"/>
      <c r="AY11" s="2"/>
      <c r="AZ11" s="2"/>
      <c r="BA11" s="2"/>
      <c r="BB11" s="2"/>
      <c r="BC11" s="2">
        <v>43881</v>
      </c>
      <c r="BD11" s="2">
        <v>67062</v>
      </c>
      <c r="BE11" s="2">
        <v>75797</v>
      </c>
    </row>
    <row r="12" spans="2:57" ht="13.5" customHeight="1" x14ac:dyDescent="0.25">
      <c r="B12" s="10" t="s">
        <v>6</v>
      </c>
      <c r="C12" s="2">
        <v>25733</v>
      </c>
      <c r="D12" s="2">
        <v>28738</v>
      </c>
      <c r="E12" s="2">
        <v>29693</v>
      </c>
      <c r="F12" s="2">
        <v>32730.1</v>
      </c>
      <c r="G12" s="2">
        <v>60719</v>
      </c>
      <c r="H12" s="2">
        <v>62269</v>
      </c>
      <c r="I12" s="2">
        <v>77735</v>
      </c>
      <c r="J12" s="2">
        <v>137932</v>
      </c>
      <c r="K12" s="39">
        <v>175653</v>
      </c>
      <c r="L12" s="39">
        <v>189307</v>
      </c>
      <c r="M12" s="39">
        <v>183413</v>
      </c>
      <c r="N12" s="39">
        <v>336229</v>
      </c>
      <c r="O12" s="39">
        <v>285241</v>
      </c>
      <c r="P12" s="39">
        <v>254623</v>
      </c>
      <c r="Q12" s="39">
        <v>311244</v>
      </c>
      <c r="S12" s="39">
        <v>33071</v>
      </c>
      <c r="T12" s="2">
        <v>34419</v>
      </c>
      <c r="U12" s="60">
        <v>69404</v>
      </c>
      <c r="V12" s="60">
        <v>61705</v>
      </c>
      <c r="W12" s="60">
        <v>84841</v>
      </c>
      <c r="X12" s="60">
        <v>156645</v>
      </c>
      <c r="Y12" s="79">
        <v>182219</v>
      </c>
      <c r="Z12" s="79">
        <v>185490</v>
      </c>
      <c r="AA12" s="79">
        <v>210537</v>
      </c>
      <c r="AB12" s="79">
        <v>363764</v>
      </c>
      <c r="AC12" s="79">
        <v>283814</v>
      </c>
      <c r="AD12" s="79">
        <v>241208</v>
      </c>
      <c r="AE12" s="79">
        <v>298296</v>
      </c>
      <c r="AG12" s="39">
        <v>32494</v>
      </c>
      <c r="AH12" s="2">
        <v>39409</v>
      </c>
      <c r="AI12" s="2">
        <v>66483</v>
      </c>
      <c r="AJ12" s="2">
        <v>69119</v>
      </c>
      <c r="AK12" s="39">
        <v>94076</v>
      </c>
      <c r="AL12" s="39">
        <v>163609</v>
      </c>
      <c r="AM12" s="39">
        <v>183675</v>
      </c>
      <c r="AN12" s="39">
        <v>186329</v>
      </c>
      <c r="AO12" s="39">
        <v>224372</v>
      </c>
      <c r="AP12" s="39">
        <v>380703</v>
      </c>
      <c r="AQ12" s="39">
        <v>273305</v>
      </c>
      <c r="AR12" s="39">
        <v>233719</v>
      </c>
      <c r="AT12" s="39">
        <v>32847</v>
      </c>
      <c r="AU12" s="2">
        <v>46973</v>
      </c>
      <c r="AV12" s="2">
        <v>62653</v>
      </c>
      <c r="AW12" s="2">
        <v>68830</v>
      </c>
      <c r="AX12" s="2">
        <v>113485</v>
      </c>
      <c r="AY12" s="2">
        <v>172888</v>
      </c>
      <c r="AZ12" s="2">
        <v>196106</v>
      </c>
      <c r="BA12" s="2">
        <v>178694</v>
      </c>
      <c r="BB12" s="2">
        <v>289613</v>
      </c>
      <c r="BC12" s="2">
        <v>404266</v>
      </c>
      <c r="BD12" s="2">
        <v>282055</v>
      </c>
      <c r="BE12" s="2">
        <v>253400</v>
      </c>
    </row>
    <row r="13" spans="2:57" ht="13.5" customHeight="1" x14ac:dyDescent="0.25">
      <c r="B13" s="10" t="s">
        <v>177</v>
      </c>
      <c r="C13" s="2"/>
      <c r="D13" s="2"/>
      <c r="E13" s="2"/>
      <c r="F13" s="2"/>
      <c r="G13" s="2"/>
      <c r="H13" s="2"/>
      <c r="I13" s="2"/>
      <c r="J13" s="2"/>
      <c r="K13" s="39"/>
      <c r="L13" s="39"/>
      <c r="M13" s="39"/>
      <c r="N13" s="39"/>
      <c r="O13" s="39"/>
      <c r="P13" s="39"/>
      <c r="Q13" s="39">
        <v>9975</v>
      </c>
      <c r="S13" s="39"/>
      <c r="T13" s="2"/>
      <c r="U13" s="60"/>
      <c r="V13" s="60"/>
      <c r="W13" s="60"/>
      <c r="X13" s="60"/>
      <c r="Y13" s="79"/>
      <c r="Z13" s="79"/>
      <c r="AA13" s="79"/>
      <c r="AB13" s="79"/>
      <c r="AC13" s="79"/>
      <c r="AD13" s="79"/>
      <c r="AE13" s="79">
        <v>9975</v>
      </c>
      <c r="AG13" s="39"/>
      <c r="AH13" s="2"/>
      <c r="AI13" s="2"/>
      <c r="AJ13" s="2"/>
      <c r="AK13" s="39"/>
      <c r="AL13" s="39"/>
      <c r="AM13" s="39"/>
      <c r="AN13" s="39"/>
      <c r="AO13" s="39"/>
      <c r="AP13" s="39"/>
      <c r="AQ13" s="39"/>
      <c r="AR13" s="39">
        <v>9946</v>
      </c>
      <c r="AT13" s="39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>
        <v>9946</v>
      </c>
    </row>
    <row r="14" spans="2:57" ht="13.5" customHeight="1" x14ac:dyDescent="0.25">
      <c r="B14" s="10" t="s">
        <v>7</v>
      </c>
      <c r="C14" s="2">
        <v>1144</v>
      </c>
      <c r="D14" s="2">
        <v>1482</v>
      </c>
      <c r="E14" s="2">
        <v>3229</v>
      </c>
      <c r="F14" s="2">
        <v>3041.8</v>
      </c>
      <c r="G14" s="2">
        <v>3948</v>
      </c>
      <c r="H14" s="2">
        <v>4441</v>
      </c>
      <c r="I14" s="2">
        <v>3604</v>
      </c>
      <c r="J14" s="2">
        <v>4955</v>
      </c>
      <c r="K14" s="39">
        <v>4412</v>
      </c>
      <c r="L14" s="39">
        <v>2544</v>
      </c>
      <c r="M14" s="39">
        <v>6487</v>
      </c>
      <c r="N14" s="39">
        <v>28375</v>
      </c>
      <c r="O14" s="39">
        <v>29700</v>
      </c>
      <c r="P14" s="39">
        <v>24159</v>
      </c>
      <c r="Q14" s="39">
        <v>29852</v>
      </c>
      <c r="S14" s="39">
        <v>3157</v>
      </c>
      <c r="T14" s="2">
        <v>3060</v>
      </c>
      <c r="U14" s="60">
        <v>4422</v>
      </c>
      <c r="V14" s="60">
        <v>4160</v>
      </c>
      <c r="W14" s="60">
        <v>3023</v>
      </c>
      <c r="X14" s="60">
        <v>4959</v>
      </c>
      <c r="Y14" s="79">
        <v>4903</v>
      </c>
      <c r="Z14" s="79">
        <v>3263</v>
      </c>
      <c r="AA14" s="79">
        <v>15487</v>
      </c>
      <c r="AB14" s="79">
        <v>23004</v>
      </c>
      <c r="AC14" s="79">
        <v>35664</v>
      </c>
      <c r="AD14" s="79">
        <v>23141</v>
      </c>
      <c r="AE14" s="79">
        <v>30645</v>
      </c>
      <c r="AG14" s="39">
        <v>3171</v>
      </c>
      <c r="AH14" s="2">
        <v>3168</v>
      </c>
      <c r="AI14" s="2">
        <v>4481</v>
      </c>
      <c r="AJ14" s="2">
        <v>3999</v>
      </c>
      <c r="AK14" s="39">
        <v>4428</v>
      </c>
      <c r="AL14" s="39">
        <v>4998</v>
      </c>
      <c r="AM14" s="39">
        <v>5111</v>
      </c>
      <c r="AN14" s="39">
        <v>3105</v>
      </c>
      <c r="AO14" s="39">
        <v>32153</v>
      </c>
      <c r="AP14" s="39">
        <v>25879</v>
      </c>
      <c r="AQ14" s="39">
        <v>29997</v>
      </c>
      <c r="AR14" s="39">
        <v>22545</v>
      </c>
      <c r="AT14" s="39">
        <v>2984</v>
      </c>
      <c r="AU14" s="2">
        <v>3461</v>
      </c>
      <c r="AV14" s="2">
        <v>3991</v>
      </c>
      <c r="AW14" s="2">
        <v>3827</v>
      </c>
      <c r="AX14" s="2">
        <v>4696</v>
      </c>
      <c r="AY14" s="2">
        <v>4711</v>
      </c>
      <c r="AZ14" s="2">
        <v>5446</v>
      </c>
      <c r="BA14" s="2">
        <v>5551</v>
      </c>
      <c r="BB14" s="2">
        <v>29328</v>
      </c>
      <c r="BC14" s="2">
        <v>26293</v>
      </c>
      <c r="BD14" s="2">
        <v>24647</v>
      </c>
      <c r="BE14" s="2">
        <v>22833</v>
      </c>
    </row>
    <row r="15" spans="2:57" ht="13.15" customHeight="1" x14ac:dyDescent="0.25">
      <c r="B15" s="10" t="s">
        <v>8</v>
      </c>
      <c r="C15" s="2">
        <v>3</v>
      </c>
      <c r="D15" s="2">
        <v>20</v>
      </c>
      <c r="E15" s="2">
        <v>22</v>
      </c>
      <c r="F15" s="2">
        <v>14.3</v>
      </c>
      <c r="G15" s="2">
        <v>22</v>
      </c>
      <c r="H15" s="2">
        <v>107</v>
      </c>
      <c r="I15" s="2">
        <v>259</v>
      </c>
      <c r="J15" s="2">
        <v>25</v>
      </c>
      <c r="K15" s="39">
        <v>28</v>
      </c>
      <c r="L15" s="39">
        <v>26</v>
      </c>
      <c r="M15" s="39">
        <v>22</v>
      </c>
      <c r="N15" s="39">
        <v>99</v>
      </c>
      <c r="O15" s="39">
        <v>60</v>
      </c>
      <c r="P15" s="39">
        <v>0</v>
      </c>
      <c r="Q15" s="39">
        <v>352.81620799999837</v>
      </c>
      <c r="S15" s="39">
        <v>91</v>
      </c>
      <c r="T15" s="2">
        <v>17</v>
      </c>
      <c r="U15" s="60">
        <v>24</v>
      </c>
      <c r="V15" s="60">
        <v>319</v>
      </c>
      <c r="W15" s="60">
        <v>70</v>
      </c>
      <c r="X15" s="60">
        <v>31</v>
      </c>
      <c r="Y15" s="79">
        <v>30</v>
      </c>
      <c r="Z15" s="79">
        <v>26</v>
      </c>
      <c r="AA15" s="79">
        <v>11</v>
      </c>
      <c r="AB15" s="79">
        <v>106</v>
      </c>
      <c r="AC15" s="79">
        <v>17</v>
      </c>
      <c r="AD15" s="79">
        <v>0</v>
      </c>
      <c r="AE15" s="79">
        <v>306.36400999999933</v>
      </c>
      <c r="AG15" s="39">
        <v>17</v>
      </c>
      <c r="AH15" s="2">
        <v>17</v>
      </c>
      <c r="AI15" s="2">
        <v>23</v>
      </c>
      <c r="AJ15" s="2">
        <v>25</v>
      </c>
      <c r="AK15" s="39">
        <v>232</v>
      </c>
      <c r="AL15" s="39">
        <v>32</v>
      </c>
      <c r="AM15" s="39">
        <v>27</v>
      </c>
      <c r="AN15" s="39">
        <v>23</v>
      </c>
      <c r="AO15" s="39">
        <v>11</v>
      </c>
      <c r="AP15" s="39">
        <v>136</v>
      </c>
      <c r="AQ15" s="39">
        <v>11</v>
      </c>
      <c r="AR15" s="39">
        <v>500</v>
      </c>
      <c r="AT15" s="39">
        <v>16</v>
      </c>
      <c r="AU15" s="2">
        <v>20</v>
      </c>
      <c r="AV15" s="2">
        <v>19</v>
      </c>
      <c r="AW15" s="2">
        <v>24</v>
      </c>
      <c r="AX15" s="2">
        <v>147</v>
      </c>
      <c r="AY15" s="2">
        <v>34</v>
      </c>
      <c r="AZ15" s="2">
        <v>30</v>
      </c>
      <c r="BA15" s="2">
        <v>22</v>
      </c>
      <c r="BB15" s="2">
        <v>18</v>
      </c>
      <c r="BC15" s="2">
        <v>62</v>
      </c>
      <c r="BD15" s="2">
        <v>11</v>
      </c>
      <c r="BE15" s="2">
        <v>500</v>
      </c>
    </row>
    <row r="16" spans="2:57" ht="13.5" customHeight="1" x14ac:dyDescent="0.25">
      <c r="B16" s="10" t="s">
        <v>9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S16" s="39">
        <v>0</v>
      </c>
      <c r="T16" s="2">
        <v>0</v>
      </c>
      <c r="U16" s="60">
        <v>7</v>
      </c>
      <c r="V16" s="60">
        <v>0</v>
      </c>
      <c r="W16" s="60">
        <v>0</v>
      </c>
      <c r="X16" s="60">
        <v>0</v>
      </c>
      <c r="Y16" s="79">
        <v>0</v>
      </c>
      <c r="Z16" s="79">
        <v>0</v>
      </c>
      <c r="AA16" s="79"/>
      <c r="AB16" s="79"/>
      <c r="AC16" s="79"/>
      <c r="AD16" s="79"/>
      <c r="AE16" s="79"/>
      <c r="AG16" s="39">
        <v>0</v>
      </c>
      <c r="AH16" s="2">
        <v>0</v>
      </c>
      <c r="AI16" s="2">
        <v>0</v>
      </c>
      <c r="AJ16" s="2">
        <v>0</v>
      </c>
      <c r="AK16" s="39" t="s">
        <v>126</v>
      </c>
      <c r="AL16" s="39" t="s">
        <v>126</v>
      </c>
      <c r="AM16" s="39" t="s">
        <v>126</v>
      </c>
      <c r="AN16" s="39" t="s">
        <v>126</v>
      </c>
      <c r="AO16" s="39" t="s">
        <v>126</v>
      </c>
      <c r="AP16" s="39" t="s">
        <v>126</v>
      </c>
      <c r="AQ16" s="39" t="s">
        <v>126</v>
      </c>
      <c r="AR16" s="39" t="s">
        <v>126</v>
      </c>
      <c r="AT16" s="39">
        <v>0</v>
      </c>
      <c r="AU16" s="2">
        <v>0</v>
      </c>
      <c r="AV16" s="2">
        <v>0</v>
      </c>
      <c r="AW16" s="2">
        <v>0</v>
      </c>
      <c r="AX16" s="2">
        <v>0</v>
      </c>
      <c r="AY16" s="2"/>
      <c r="AZ16" s="2"/>
      <c r="BA16" s="2"/>
      <c r="BB16" s="2"/>
      <c r="BC16" s="2"/>
      <c r="BD16" s="2"/>
      <c r="BE16" s="2"/>
    </row>
    <row r="17" spans="2:57" ht="13.5" customHeight="1" x14ac:dyDescent="0.25">
      <c r="B17" s="8" t="s">
        <v>10</v>
      </c>
      <c r="C17" s="4">
        <f t="shared" ref="C17:D17" si="0">SUM(C10:C16)</f>
        <v>26902</v>
      </c>
      <c r="D17" s="4">
        <f t="shared" si="0"/>
        <v>30354</v>
      </c>
      <c r="E17" s="4">
        <f t="shared" ref="E17:O17" si="1">SUM(E10:E16)</f>
        <v>33010</v>
      </c>
      <c r="F17" s="4">
        <f t="shared" si="1"/>
        <v>35813.600000000006</v>
      </c>
      <c r="G17" s="4">
        <f t="shared" si="1"/>
        <v>64796</v>
      </c>
      <c r="H17" s="4">
        <f t="shared" si="1"/>
        <v>68862</v>
      </c>
      <c r="I17" s="4">
        <f t="shared" si="1"/>
        <v>84173</v>
      </c>
      <c r="J17" s="4">
        <f t="shared" si="1"/>
        <v>145436</v>
      </c>
      <c r="K17" s="4">
        <f t="shared" ref="K17" si="2">SUM(K10:K16)</f>
        <v>183212</v>
      </c>
      <c r="L17" s="4">
        <f t="shared" si="1"/>
        <v>195651</v>
      </c>
      <c r="M17" s="4">
        <f t="shared" si="1"/>
        <v>193793</v>
      </c>
      <c r="N17" s="4">
        <f t="shared" si="1"/>
        <v>374352</v>
      </c>
      <c r="O17" s="4">
        <f t="shared" si="1"/>
        <v>385512</v>
      </c>
      <c r="P17" s="4">
        <f t="shared" ref="P17:Q17" si="3">SUM(P10:P16)</f>
        <v>379990</v>
      </c>
      <c r="Q17" s="4">
        <f t="shared" si="3"/>
        <v>408767.816208</v>
      </c>
      <c r="S17" s="40">
        <f t="shared" ref="S17:AP17" si="4">SUM(S10:S16)</f>
        <v>36380</v>
      </c>
      <c r="T17" s="4">
        <f t="shared" si="4"/>
        <v>37527</v>
      </c>
      <c r="U17" s="4">
        <f t="shared" ref="U17:V17" si="5">SUM(U10:U16)</f>
        <v>73958</v>
      </c>
      <c r="V17" s="4">
        <f t="shared" si="5"/>
        <v>68216</v>
      </c>
      <c r="W17" s="4">
        <f t="shared" ref="W17:Y17" si="6">SUM(W10:W16)</f>
        <v>90542</v>
      </c>
      <c r="X17" s="4">
        <f t="shared" si="6"/>
        <v>164513</v>
      </c>
      <c r="Y17" s="4">
        <f t="shared" si="6"/>
        <v>190320</v>
      </c>
      <c r="Z17" s="4">
        <f t="shared" ref="Z17:AB17" si="7">SUM(Z10:Z16)</f>
        <v>192388</v>
      </c>
      <c r="AA17" s="4">
        <f t="shared" si="7"/>
        <v>230019</v>
      </c>
      <c r="AB17" s="4">
        <f t="shared" si="7"/>
        <v>398627</v>
      </c>
      <c r="AC17" s="4">
        <f t="shared" ref="AC17" si="8">SUM(AC10:AC16)</f>
        <v>393322</v>
      </c>
      <c r="AD17" s="4">
        <f t="shared" ref="AD17:AE17" si="9">SUM(AD10:AD16)</f>
        <v>367240</v>
      </c>
      <c r="AE17" s="4">
        <f t="shared" si="9"/>
        <v>396161.36401000002</v>
      </c>
      <c r="AG17" s="40">
        <f t="shared" si="4"/>
        <v>35728</v>
      </c>
      <c r="AH17" s="4">
        <f t="shared" si="4"/>
        <v>42621</v>
      </c>
      <c r="AI17" s="4">
        <f t="shared" si="4"/>
        <v>71076</v>
      </c>
      <c r="AJ17" s="4">
        <f t="shared" si="4"/>
        <v>75189</v>
      </c>
      <c r="AK17" s="4">
        <f t="shared" si="4"/>
        <v>101265</v>
      </c>
      <c r="AL17" s="4">
        <f t="shared" ref="AL17" si="10">SUM(AL10:AL16)</f>
        <v>171608</v>
      </c>
      <c r="AM17" s="4">
        <f t="shared" si="4"/>
        <v>192113</v>
      </c>
      <c r="AN17" s="4">
        <f t="shared" si="4"/>
        <v>192940</v>
      </c>
      <c r="AO17" s="4">
        <f t="shared" si="4"/>
        <v>261285</v>
      </c>
      <c r="AP17" s="4">
        <f t="shared" si="4"/>
        <v>473974</v>
      </c>
      <c r="AQ17" s="4">
        <f t="shared" ref="AQ17:AR17" si="11">SUM(AQ10:AQ16)</f>
        <v>380623</v>
      </c>
      <c r="AR17" s="4">
        <f t="shared" si="11"/>
        <v>370925</v>
      </c>
      <c r="AT17" s="40">
        <v>35881</v>
      </c>
      <c r="AU17" s="4">
        <v>50554</v>
      </c>
      <c r="AV17" s="4">
        <v>66758</v>
      </c>
      <c r="AW17" s="4">
        <v>74748</v>
      </c>
      <c r="AX17" s="4">
        <f t="shared" ref="AX17:BB17" si="12">SUM(AX10:AX16)</f>
        <v>120921</v>
      </c>
      <c r="AY17" s="4">
        <f t="shared" ref="AY17" si="13">SUM(AY10:AY16)</f>
        <v>180512</v>
      </c>
      <c r="AZ17" s="4">
        <f t="shared" si="12"/>
        <v>205174</v>
      </c>
      <c r="BA17" s="4">
        <f t="shared" si="12"/>
        <v>187813</v>
      </c>
      <c r="BB17" s="4">
        <f t="shared" si="12"/>
        <v>324031</v>
      </c>
      <c r="BC17" s="4">
        <f t="shared" ref="BC17:BD17" si="14">SUM(BC10:BC16)</f>
        <v>493726</v>
      </c>
      <c r="BD17" s="4">
        <f t="shared" si="14"/>
        <v>404767</v>
      </c>
      <c r="BE17" s="4">
        <f t="shared" ref="BE17" si="15">SUM(BE10:BE16)</f>
        <v>394406</v>
      </c>
    </row>
    <row r="18" spans="2:57" ht="4.9000000000000004" customHeight="1" x14ac:dyDescent="0.25">
      <c r="B18" s="7"/>
      <c r="C18" s="3"/>
      <c r="D18" s="3"/>
      <c r="E18" s="3"/>
      <c r="F18" s="3"/>
      <c r="G18" s="3"/>
      <c r="H18" s="3"/>
      <c r="I18" s="3"/>
      <c r="J18" s="3"/>
      <c r="K18" s="41"/>
      <c r="L18" s="41"/>
      <c r="M18" s="41"/>
      <c r="N18" s="41"/>
      <c r="O18" s="41"/>
      <c r="P18" s="41"/>
      <c r="Q18" s="41"/>
      <c r="S18" s="41"/>
      <c r="T18" s="3"/>
      <c r="U18" s="3"/>
      <c r="V18" s="3"/>
      <c r="W18" s="3"/>
      <c r="X18" s="3"/>
      <c r="Y18" s="41"/>
      <c r="Z18" s="41"/>
      <c r="AA18" s="41"/>
      <c r="AB18" s="41"/>
      <c r="AC18" s="41"/>
      <c r="AD18" s="41"/>
      <c r="AE18" s="41"/>
      <c r="AG18" s="41"/>
      <c r="AH18" s="3"/>
      <c r="AI18" s="3"/>
      <c r="AJ18" s="3"/>
      <c r="AK18" s="41"/>
      <c r="AL18" s="41"/>
      <c r="AM18" s="41"/>
      <c r="AN18" s="41"/>
      <c r="AO18" s="41"/>
      <c r="AP18" s="41"/>
      <c r="AQ18" s="41"/>
      <c r="AR18" s="41"/>
      <c r="AT18" s="41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2:57" ht="13.5" customHeight="1" x14ac:dyDescent="0.25">
      <c r="B19" s="10" t="s">
        <v>11</v>
      </c>
      <c r="C19" s="2">
        <v>13537</v>
      </c>
      <c r="D19" s="2">
        <v>22793</v>
      </c>
      <c r="E19" s="2">
        <v>19367</v>
      </c>
      <c r="F19" s="2">
        <v>27411.5</v>
      </c>
      <c r="G19" s="2">
        <v>38675</v>
      </c>
      <c r="H19" s="2">
        <v>41155</v>
      </c>
      <c r="I19" s="2">
        <v>54490</v>
      </c>
      <c r="J19" s="2">
        <v>73955</v>
      </c>
      <c r="K19" s="39">
        <v>97224</v>
      </c>
      <c r="L19" s="39">
        <v>89415</v>
      </c>
      <c r="M19" s="39">
        <v>207000</v>
      </c>
      <c r="N19" s="39">
        <v>230395</v>
      </c>
      <c r="O19" s="39">
        <v>200659</v>
      </c>
      <c r="P19" s="39">
        <v>147752</v>
      </c>
      <c r="Q19" s="39">
        <v>212843</v>
      </c>
      <c r="S19" s="39">
        <v>18820</v>
      </c>
      <c r="T19" s="2">
        <v>23591</v>
      </c>
      <c r="U19" s="60">
        <v>39601</v>
      </c>
      <c r="V19" s="60">
        <v>46330</v>
      </c>
      <c r="W19" s="60">
        <v>57606</v>
      </c>
      <c r="X19" s="60">
        <v>65219</v>
      </c>
      <c r="Y19" s="79">
        <v>88802</v>
      </c>
      <c r="Z19" s="79">
        <v>81177</v>
      </c>
      <c r="AA19" s="79">
        <v>398512</v>
      </c>
      <c r="AB19" s="79">
        <v>259508</v>
      </c>
      <c r="AC19" s="79">
        <v>157061</v>
      </c>
      <c r="AD19" s="79">
        <v>116206</v>
      </c>
      <c r="AE19" s="79">
        <v>232734</v>
      </c>
      <c r="AG19" s="39">
        <v>22315</v>
      </c>
      <c r="AH19" s="2">
        <v>29884</v>
      </c>
      <c r="AI19" s="2">
        <v>41044</v>
      </c>
      <c r="AJ19" s="2">
        <v>42883</v>
      </c>
      <c r="AK19" s="39">
        <v>56811</v>
      </c>
      <c r="AL19" s="39">
        <v>81392</v>
      </c>
      <c r="AM19" s="39">
        <v>83144</v>
      </c>
      <c r="AN19" s="39">
        <v>102872</v>
      </c>
      <c r="AO19" s="39">
        <v>367157</v>
      </c>
      <c r="AP19" s="39">
        <v>258756</v>
      </c>
      <c r="AQ19" s="39">
        <v>119777</v>
      </c>
      <c r="AR19" s="39">
        <v>121580</v>
      </c>
      <c r="AT19" s="39">
        <v>26862</v>
      </c>
      <c r="AU19" s="2">
        <v>34516</v>
      </c>
      <c r="AV19" s="2">
        <v>43220</v>
      </c>
      <c r="AW19" s="2">
        <v>43350</v>
      </c>
      <c r="AX19" s="2">
        <v>66302</v>
      </c>
      <c r="AY19" s="2">
        <v>97654</v>
      </c>
      <c r="AZ19" s="2">
        <v>73891</v>
      </c>
      <c r="BA19" s="2">
        <v>127839</v>
      </c>
      <c r="BB19" s="2">
        <v>321752</v>
      </c>
      <c r="BC19" s="2">
        <v>224637</v>
      </c>
      <c r="BD19" s="2">
        <v>143825</v>
      </c>
      <c r="BE19" s="2">
        <v>143416</v>
      </c>
    </row>
    <row r="20" spans="2:57" ht="13.15" customHeight="1" x14ac:dyDescent="0.25">
      <c r="B20" s="10" t="s">
        <v>130</v>
      </c>
      <c r="C20" s="2"/>
      <c r="D20" s="2"/>
      <c r="E20" s="2"/>
      <c r="F20" s="2"/>
      <c r="G20" s="2"/>
      <c r="H20" s="2"/>
      <c r="I20" s="2"/>
      <c r="J20" s="2"/>
      <c r="K20" s="39"/>
      <c r="L20" s="39"/>
      <c r="M20" s="39"/>
      <c r="N20" s="39"/>
      <c r="O20" s="39">
        <v>400</v>
      </c>
      <c r="P20" s="39">
        <v>431</v>
      </c>
      <c r="Q20" s="39">
        <v>53106</v>
      </c>
      <c r="S20" s="39"/>
      <c r="T20" s="2"/>
      <c r="U20" s="60"/>
      <c r="V20" s="60"/>
      <c r="W20" s="60"/>
      <c r="X20" s="60"/>
      <c r="Y20" s="79"/>
      <c r="Z20" s="79"/>
      <c r="AA20" s="79"/>
      <c r="AB20" s="79">
        <v>10000</v>
      </c>
      <c r="AC20" s="79">
        <v>400</v>
      </c>
      <c r="AD20" s="79">
        <v>393</v>
      </c>
      <c r="AE20" s="79">
        <v>54003</v>
      </c>
      <c r="AG20" s="39"/>
      <c r="AH20" s="2"/>
      <c r="AI20" s="2"/>
      <c r="AJ20" s="2"/>
      <c r="AK20" s="39"/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416</v>
      </c>
      <c r="AR20" s="39">
        <v>437</v>
      </c>
      <c r="AT20" s="39"/>
      <c r="AU20" s="2"/>
      <c r="AV20" s="2"/>
      <c r="AW20" s="2"/>
      <c r="AX20" s="2">
        <v>11</v>
      </c>
      <c r="AY20" s="2"/>
      <c r="AZ20" s="2"/>
      <c r="BA20" s="2">
        <v>0</v>
      </c>
      <c r="BB20" s="2">
        <v>0</v>
      </c>
      <c r="BC20" s="2">
        <v>0</v>
      </c>
      <c r="BD20" s="2">
        <v>424</v>
      </c>
      <c r="BE20" s="2">
        <v>363</v>
      </c>
    </row>
    <row r="21" spans="2:57" ht="13.5" customHeight="1" x14ac:dyDescent="0.25">
      <c r="B21" s="10" t="s">
        <v>12</v>
      </c>
      <c r="C21" s="2">
        <v>18122</v>
      </c>
      <c r="D21" s="2">
        <v>22181</v>
      </c>
      <c r="E21" s="2">
        <v>19426</v>
      </c>
      <c r="F21" s="2">
        <v>23712.9</v>
      </c>
      <c r="G21" s="2">
        <v>28581</v>
      </c>
      <c r="H21" s="2">
        <v>38941</v>
      </c>
      <c r="I21" s="2">
        <v>46684</v>
      </c>
      <c r="J21" s="2">
        <v>48063</v>
      </c>
      <c r="K21" s="39">
        <v>78967</v>
      </c>
      <c r="L21" s="39">
        <v>84299</v>
      </c>
      <c r="M21" s="39">
        <v>339562</v>
      </c>
      <c r="N21" s="39">
        <v>148475</v>
      </c>
      <c r="O21" s="39">
        <v>74693</v>
      </c>
      <c r="P21" s="39">
        <v>110193</v>
      </c>
      <c r="Q21" s="39">
        <v>118609.79508960956</v>
      </c>
      <c r="S21" s="39">
        <v>21363</v>
      </c>
      <c r="T21" s="2">
        <v>25634</v>
      </c>
      <c r="U21" s="60">
        <v>31944</v>
      </c>
      <c r="V21" s="60">
        <v>41714</v>
      </c>
      <c r="W21" s="60">
        <v>49816</v>
      </c>
      <c r="X21" s="60">
        <v>55029</v>
      </c>
      <c r="Y21" s="79">
        <v>70529</v>
      </c>
      <c r="Z21" s="79">
        <v>116816</v>
      </c>
      <c r="AA21" s="79">
        <v>354093</v>
      </c>
      <c r="AB21" s="79">
        <v>110547</v>
      </c>
      <c r="AC21" s="79">
        <v>92921</v>
      </c>
      <c r="AD21" s="79">
        <v>104071.51621636756</v>
      </c>
      <c r="AE21" s="79">
        <v>121547.65155565826</v>
      </c>
      <c r="AG21" s="39">
        <v>28485</v>
      </c>
      <c r="AH21" s="2">
        <v>25135</v>
      </c>
      <c r="AI21" s="2">
        <v>36739</v>
      </c>
      <c r="AJ21" s="2">
        <v>48637</v>
      </c>
      <c r="AK21" s="39">
        <v>61340</v>
      </c>
      <c r="AL21" s="39">
        <v>67521</v>
      </c>
      <c r="AM21" s="39">
        <v>77374</v>
      </c>
      <c r="AN21" s="39">
        <v>151124</v>
      </c>
      <c r="AO21" s="39">
        <v>239844</v>
      </c>
      <c r="AP21" s="39">
        <v>103016</v>
      </c>
      <c r="AQ21" s="39">
        <v>91371</v>
      </c>
      <c r="AR21" s="39">
        <v>104025</v>
      </c>
      <c r="AT21" s="39">
        <v>27042</v>
      </c>
      <c r="AU21" s="2">
        <v>29339</v>
      </c>
      <c r="AV21" s="2">
        <v>44572</v>
      </c>
      <c r="AW21" s="2">
        <v>78935</v>
      </c>
      <c r="AX21" s="2">
        <v>59688</v>
      </c>
      <c r="AY21" s="2">
        <v>72279</v>
      </c>
      <c r="AZ21" s="2">
        <v>84498</v>
      </c>
      <c r="BA21" s="2">
        <v>190135</v>
      </c>
      <c r="BB21" s="2">
        <v>176920</v>
      </c>
      <c r="BC21" s="2">
        <v>108153</v>
      </c>
      <c r="BD21" s="2">
        <v>99731</v>
      </c>
      <c r="BE21" s="2">
        <v>110907.59207042202</v>
      </c>
    </row>
    <row r="22" spans="2:57" ht="13.5" customHeight="1" x14ac:dyDescent="0.25">
      <c r="B22" s="10" t="s">
        <v>13</v>
      </c>
      <c r="C22" s="2">
        <v>1377</v>
      </c>
      <c r="D22" s="2">
        <v>1414</v>
      </c>
      <c r="E22" s="2">
        <v>3442</v>
      </c>
      <c r="F22" s="2">
        <v>13046.8</v>
      </c>
      <c r="G22" s="2">
        <v>6846</v>
      </c>
      <c r="H22" s="2">
        <v>8785</v>
      </c>
      <c r="I22" s="2">
        <v>22102</v>
      </c>
      <c r="J22" s="2">
        <v>20789</v>
      </c>
      <c r="K22" s="39">
        <v>16206</v>
      </c>
      <c r="L22" s="39">
        <v>14783</v>
      </c>
      <c r="M22" s="39">
        <v>399840</v>
      </c>
      <c r="N22" s="39">
        <v>339606</v>
      </c>
      <c r="O22" s="39">
        <v>223344</v>
      </c>
      <c r="P22" s="39">
        <v>217329</v>
      </c>
      <c r="Q22" s="39">
        <v>123152</v>
      </c>
      <c r="S22" s="39">
        <v>2904</v>
      </c>
      <c r="T22" s="2">
        <v>10863</v>
      </c>
      <c r="U22" s="60">
        <v>5339</v>
      </c>
      <c r="V22" s="60">
        <v>6835</v>
      </c>
      <c r="W22" s="60">
        <v>22469</v>
      </c>
      <c r="X22" s="60">
        <v>33738</v>
      </c>
      <c r="Y22" s="79">
        <v>19189</v>
      </c>
      <c r="Z22" s="79">
        <v>14882</v>
      </c>
      <c r="AA22" s="79">
        <v>296730</v>
      </c>
      <c r="AB22" s="79">
        <v>356517</v>
      </c>
      <c r="AC22" s="79">
        <v>181657</v>
      </c>
      <c r="AD22" s="79">
        <v>233439</v>
      </c>
      <c r="AE22" s="79">
        <v>126038</v>
      </c>
      <c r="AG22" s="39">
        <v>2751</v>
      </c>
      <c r="AH22" s="2">
        <v>6095</v>
      </c>
      <c r="AI22" s="2">
        <v>5747</v>
      </c>
      <c r="AJ22" s="2">
        <v>7592</v>
      </c>
      <c r="AK22" s="39">
        <v>13477</v>
      </c>
      <c r="AL22" s="39">
        <v>11860</v>
      </c>
      <c r="AM22" s="39">
        <v>13314</v>
      </c>
      <c r="AN22" s="39">
        <v>153788</v>
      </c>
      <c r="AO22" s="39">
        <v>361256</v>
      </c>
      <c r="AP22" s="39">
        <v>174032.76500000001</v>
      </c>
      <c r="AQ22" s="39">
        <v>164471</v>
      </c>
      <c r="AR22" s="39">
        <v>224289</v>
      </c>
      <c r="AT22" s="39">
        <v>3067</v>
      </c>
      <c r="AU22" s="2">
        <v>6986</v>
      </c>
      <c r="AV22" s="2">
        <v>5735</v>
      </c>
      <c r="AW22" s="2">
        <v>8755</v>
      </c>
      <c r="AX22" s="2">
        <v>10328</v>
      </c>
      <c r="AY22" s="2">
        <v>11246</v>
      </c>
      <c r="AZ22" s="2">
        <v>18839</v>
      </c>
      <c r="BA22" s="2">
        <v>384890</v>
      </c>
      <c r="BB22" s="2">
        <v>198335</v>
      </c>
      <c r="BC22" s="2">
        <v>256232</v>
      </c>
      <c r="BD22" s="2">
        <v>166208</v>
      </c>
      <c r="BE22" s="2">
        <v>169255</v>
      </c>
    </row>
    <row r="23" spans="2:57" ht="13.5" customHeight="1" x14ac:dyDescent="0.25">
      <c r="B23" s="10" t="s">
        <v>14</v>
      </c>
      <c r="C23" s="2">
        <v>259</v>
      </c>
      <c r="D23" s="2">
        <v>341</v>
      </c>
      <c r="E23" s="2">
        <v>513</v>
      </c>
      <c r="F23" s="2">
        <v>264.3</v>
      </c>
      <c r="G23" s="2">
        <v>294</v>
      </c>
      <c r="H23" s="2">
        <v>247</v>
      </c>
      <c r="I23" s="2">
        <v>402</v>
      </c>
      <c r="J23" s="2">
        <v>497</v>
      </c>
      <c r="K23" s="39">
        <v>513</v>
      </c>
      <c r="L23" s="39">
        <v>2563</v>
      </c>
      <c r="M23" s="39">
        <v>149117</v>
      </c>
      <c r="N23" s="39">
        <v>195695</v>
      </c>
      <c r="O23" s="39">
        <v>198460</v>
      </c>
      <c r="P23" s="39">
        <v>109531</v>
      </c>
      <c r="Q23" s="39">
        <v>126957.38870239044</v>
      </c>
      <c r="S23" s="39">
        <v>589</v>
      </c>
      <c r="T23" s="2">
        <v>271</v>
      </c>
      <c r="U23" s="60">
        <v>352</v>
      </c>
      <c r="V23" s="60">
        <v>570</v>
      </c>
      <c r="W23" s="60">
        <v>582</v>
      </c>
      <c r="X23" s="60">
        <v>860</v>
      </c>
      <c r="Y23" s="79">
        <v>778</v>
      </c>
      <c r="Z23" s="79">
        <v>3042</v>
      </c>
      <c r="AA23" s="79">
        <v>371597</v>
      </c>
      <c r="AB23" s="79">
        <v>176357</v>
      </c>
      <c r="AC23" s="79">
        <v>211549</v>
      </c>
      <c r="AD23" s="79">
        <v>118268.48378363244</v>
      </c>
      <c r="AE23" s="79">
        <v>86774.984434341735</v>
      </c>
      <c r="AG23" s="39">
        <v>600</v>
      </c>
      <c r="AH23" s="2">
        <v>165</v>
      </c>
      <c r="AI23" s="2">
        <v>334</v>
      </c>
      <c r="AJ23" s="2">
        <v>528</v>
      </c>
      <c r="AK23" s="39">
        <v>494</v>
      </c>
      <c r="AL23" s="39">
        <v>746</v>
      </c>
      <c r="AM23" s="39">
        <v>618</v>
      </c>
      <c r="AN23" s="39">
        <v>3069</v>
      </c>
      <c r="AO23" s="39">
        <v>464107</v>
      </c>
      <c r="AP23" s="39">
        <v>266674.23499999999</v>
      </c>
      <c r="AQ23" s="39">
        <v>248184</v>
      </c>
      <c r="AR23" s="39">
        <v>139901</v>
      </c>
      <c r="AT23" s="39">
        <v>571</v>
      </c>
      <c r="AU23" s="2">
        <v>263</v>
      </c>
      <c r="AV23" s="2">
        <v>266</v>
      </c>
      <c r="AW23" s="2">
        <v>371</v>
      </c>
      <c r="AX23" s="2">
        <v>525</v>
      </c>
      <c r="AY23" s="2">
        <v>607</v>
      </c>
      <c r="AZ23" s="2">
        <v>596</v>
      </c>
      <c r="BA23" s="2">
        <v>2914</v>
      </c>
      <c r="BB23" s="2">
        <v>284925</v>
      </c>
      <c r="BC23" s="2">
        <v>190029</v>
      </c>
      <c r="BD23" s="2">
        <v>190087</v>
      </c>
      <c r="BE23" s="2">
        <v>170519.40792957798</v>
      </c>
    </row>
    <row r="24" spans="2:57" ht="13.5" customHeight="1" x14ac:dyDescent="0.25">
      <c r="B24" s="8" t="s">
        <v>15</v>
      </c>
      <c r="C24" s="4">
        <f t="shared" ref="C24:O24" si="16">SUM(C19:C23)</f>
        <v>33295</v>
      </c>
      <c r="D24" s="4">
        <f t="shared" si="16"/>
        <v>46729</v>
      </c>
      <c r="E24" s="4">
        <f t="shared" si="16"/>
        <v>42748</v>
      </c>
      <c r="F24" s="4">
        <f t="shared" si="16"/>
        <v>64435.5</v>
      </c>
      <c r="G24" s="4">
        <f t="shared" si="16"/>
        <v>74396</v>
      </c>
      <c r="H24" s="4">
        <f t="shared" si="16"/>
        <v>89128</v>
      </c>
      <c r="I24" s="4">
        <f t="shared" si="16"/>
        <v>123678</v>
      </c>
      <c r="J24" s="4">
        <f t="shared" si="16"/>
        <v>143304</v>
      </c>
      <c r="K24" s="4">
        <f t="shared" si="16"/>
        <v>192910</v>
      </c>
      <c r="L24" s="4">
        <f t="shared" si="16"/>
        <v>191060</v>
      </c>
      <c r="M24" s="4">
        <f t="shared" si="16"/>
        <v>1095519</v>
      </c>
      <c r="N24" s="4">
        <f t="shared" si="16"/>
        <v>914171</v>
      </c>
      <c r="O24" s="4">
        <f t="shared" si="16"/>
        <v>697556</v>
      </c>
      <c r="P24" s="4">
        <f t="shared" ref="P24:Q24" si="17">SUM(P19:P23)</f>
        <v>585236</v>
      </c>
      <c r="Q24" s="4">
        <f t="shared" si="17"/>
        <v>634668.18379200005</v>
      </c>
      <c r="R24" s="44"/>
      <c r="S24" s="40">
        <f t="shared" ref="S24:AB24" si="18">SUM(S19:S23)</f>
        <v>43676</v>
      </c>
      <c r="T24" s="4">
        <f t="shared" si="18"/>
        <v>60359</v>
      </c>
      <c r="U24" s="4">
        <f t="shared" si="18"/>
        <v>77236</v>
      </c>
      <c r="V24" s="4">
        <f t="shared" si="18"/>
        <v>95449</v>
      </c>
      <c r="W24" s="4">
        <f t="shared" si="18"/>
        <v>130473</v>
      </c>
      <c r="X24" s="4">
        <f t="shared" si="18"/>
        <v>154846</v>
      </c>
      <c r="Y24" s="4">
        <f t="shared" si="18"/>
        <v>179298</v>
      </c>
      <c r="Z24" s="4">
        <f t="shared" si="18"/>
        <v>215917</v>
      </c>
      <c r="AA24" s="4">
        <f t="shared" si="18"/>
        <v>1420932</v>
      </c>
      <c r="AB24" s="4">
        <f t="shared" si="18"/>
        <v>912929</v>
      </c>
      <c r="AC24" s="4">
        <f t="shared" ref="AC24" si="19">SUM(AC19:AC23)</f>
        <v>643588</v>
      </c>
      <c r="AD24" s="4">
        <f t="shared" ref="AD24:AE24" si="20">SUM(AD19:AD23)</f>
        <v>572378</v>
      </c>
      <c r="AE24" s="4">
        <f t="shared" si="20"/>
        <v>621097.6359900001</v>
      </c>
      <c r="AG24" s="40">
        <f t="shared" ref="AG24:AP24" si="21">SUM(AG19:AG23)</f>
        <v>54151</v>
      </c>
      <c r="AH24" s="4">
        <f t="shared" si="21"/>
        <v>61279</v>
      </c>
      <c r="AI24" s="4">
        <f t="shared" si="21"/>
        <v>83864</v>
      </c>
      <c r="AJ24" s="4">
        <f t="shared" si="21"/>
        <v>99640</v>
      </c>
      <c r="AK24" s="4">
        <f t="shared" si="21"/>
        <v>132122</v>
      </c>
      <c r="AL24" s="4">
        <f t="shared" si="21"/>
        <v>161519</v>
      </c>
      <c r="AM24" s="4">
        <f t="shared" si="21"/>
        <v>174450</v>
      </c>
      <c r="AN24" s="4">
        <f t="shared" si="21"/>
        <v>410853</v>
      </c>
      <c r="AO24" s="4">
        <f t="shared" si="21"/>
        <v>1432364</v>
      </c>
      <c r="AP24" s="4">
        <f t="shared" si="21"/>
        <v>802479</v>
      </c>
      <c r="AQ24" s="4">
        <f t="shared" ref="AQ24:AR24" si="22">SUM(AQ19:AQ23)</f>
        <v>624219</v>
      </c>
      <c r="AR24" s="4">
        <f t="shared" si="22"/>
        <v>590232</v>
      </c>
      <c r="AT24" s="40">
        <v>57542</v>
      </c>
      <c r="AU24" s="4">
        <v>71104</v>
      </c>
      <c r="AV24" s="4">
        <v>93793</v>
      </c>
      <c r="AW24" s="4">
        <v>131411</v>
      </c>
      <c r="AX24" s="4">
        <f t="shared" ref="AX24:BB24" si="23">SUM(AX19:AX23)</f>
        <v>136854</v>
      </c>
      <c r="AY24" s="4">
        <f t="shared" si="23"/>
        <v>181786</v>
      </c>
      <c r="AZ24" s="4">
        <f t="shared" si="23"/>
        <v>177824</v>
      </c>
      <c r="BA24" s="4">
        <f t="shared" si="23"/>
        <v>705778</v>
      </c>
      <c r="BB24" s="4">
        <f t="shared" si="23"/>
        <v>981932</v>
      </c>
      <c r="BC24" s="4">
        <f t="shared" ref="BC24:BD24" si="24">SUM(BC19:BC23)</f>
        <v>779051</v>
      </c>
      <c r="BD24" s="4">
        <f t="shared" si="24"/>
        <v>600275</v>
      </c>
      <c r="BE24" s="4">
        <f t="shared" ref="BE24" si="25">SUM(BE19:BE23)</f>
        <v>594461</v>
      </c>
    </row>
    <row r="25" spans="2:57" ht="4.9000000000000004" customHeight="1" x14ac:dyDescent="0.25">
      <c r="B25" s="8"/>
      <c r="C25" s="13"/>
      <c r="D25" s="13"/>
      <c r="E25" s="13"/>
      <c r="F25" s="13"/>
      <c r="G25" s="13"/>
      <c r="H25" s="13"/>
      <c r="I25" s="13"/>
      <c r="J25" s="13"/>
      <c r="K25" s="39"/>
      <c r="L25" s="39"/>
      <c r="M25" s="39"/>
      <c r="N25" s="39"/>
      <c r="O25" s="39"/>
      <c r="P25" s="39"/>
      <c r="Q25" s="39"/>
      <c r="S25" s="42"/>
      <c r="T25" s="13"/>
      <c r="U25" s="13"/>
      <c r="V25" s="13"/>
      <c r="W25" s="13"/>
      <c r="X25" s="13"/>
      <c r="Y25" s="39"/>
      <c r="Z25" s="39"/>
      <c r="AA25" s="39"/>
      <c r="AB25" s="39"/>
      <c r="AC25" s="39"/>
      <c r="AD25" s="39"/>
      <c r="AE25" s="39"/>
      <c r="AG25" s="42"/>
      <c r="AH25" s="13"/>
      <c r="AI25" s="13"/>
      <c r="AJ25" s="13"/>
      <c r="AK25" s="39"/>
      <c r="AL25" s="39"/>
      <c r="AM25" s="39"/>
      <c r="AN25" s="39"/>
      <c r="AO25" s="39"/>
      <c r="AP25" s="39"/>
      <c r="AQ25" s="39"/>
      <c r="AR25" s="39"/>
      <c r="AT25" s="42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2:57" ht="22.5" x14ac:dyDescent="0.25">
      <c r="B26" s="11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44">
        <v>0</v>
      </c>
      <c r="L26" s="44">
        <v>0</v>
      </c>
      <c r="M26" s="44"/>
      <c r="N26" s="44"/>
      <c r="O26" s="44">
        <v>0</v>
      </c>
      <c r="P26" s="44">
        <v>0</v>
      </c>
      <c r="Q26" s="44">
        <v>0</v>
      </c>
      <c r="S26" s="39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39">
        <v>0</v>
      </c>
      <c r="AD26" s="39">
        <v>0</v>
      </c>
      <c r="AE26" s="39">
        <v>0</v>
      </c>
      <c r="AG26" s="39">
        <v>0</v>
      </c>
      <c r="AH26" s="2">
        <v>0</v>
      </c>
      <c r="AI26" s="2">
        <v>0</v>
      </c>
      <c r="AJ26" s="2">
        <v>0</v>
      </c>
      <c r="AK26" s="39">
        <v>0</v>
      </c>
      <c r="AL26" s="39">
        <v>0</v>
      </c>
      <c r="AM26" s="39">
        <v>0</v>
      </c>
      <c r="AN26" s="39"/>
      <c r="AO26" s="39">
        <v>0</v>
      </c>
      <c r="AP26" s="39"/>
      <c r="AQ26" s="39"/>
      <c r="AR26" s="39"/>
      <c r="AT26" s="39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/>
      <c r="BE26" s="2"/>
    </row>
    <row r="27" spans="2:57" ht="4.9000000000000004" customHeight="1" x14ac:dyDescent="0.25">
      <c r="B27" s="11"/>
      <c r="C27" s="14"/>
      <c r="D27" s="14"/>
      <c r="E27" s="14"/>
      <c r="F27" s="14"/>
      <c r="G27" s="14"/>
      <c r="H27" s="14"/>
      <c r="I27" s="14"/>
      <c r="J27" s="14"/>
      <c r="K27" s="39"/>
      <c r="L27" s="39"/>
      <c r="M27" s="39"/>
      <c r="N27" s="39"/>
      <c r="O27" s="39"/>
      <c r="P27" s="39"/>
      <c r="Q27" s="39"/>
      <c r="S27" s="43"/>
      <c r="T27" s="14"/>
      <c r="U27" s="14"/>
      <c r="V27" s="14"/>
      <c r="W27" s="14"/>
      <c r="X27" s="14"/>
      <c r="Y27" s="39"/>
      <c r="Z27" s="39"/>
      <c r="AA27" s="39"/>
      <c r="AB27" s="39"/>
      <c r="AC27" s="39"/>
      <c r="AD27" s="39"/>
      <c r="AE27" s="39"/>
      <c r="AG27" s="43"/>
      <c r="AH27" s="14"/>
      <c r="AI27" s="14"/>
      <c r="AJ27" s="14"/>
      <c r="AK27" s="39"/>
      <c r="AL27" s="39"/>
      <c r="AM27" s="39"/>
      <c r="AN27" s="39"/>
      <c r="AO27" s="39"/>
      <c r="AP27" s="39"/>
      <c r="AQ27" s="39"/>
      <c r="AR27" s="39"/>
      <c r="AT27" s="43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</row>
    <row r="28" spans="2:57" ht="13.5" customHeight="1" x14ac:dyDescent="0.25">
      <c r="B28" s="8" t="s">
        <v>17</v>
      </c>
      <c r="C28" s="4">
        <f t="shared" ref="C28:O28" si="26">C17+C24</f>
        <v>60197</v>
      </c>
      <c r="D28" s="4">
        <f t="shared" si="26"/>
        <v>77083</v>
      </c>
      <c r="E28" s="4">
        <f t="shared" si="26"/>
        <v>75758</v>
      </c>
      <c r="F28" s="4">
        <f t="shared" si="26"/>
        <v>100249.1</v>
      </c>
      <c r="G28" s="4">
        <f t="shared" si="26"/>
        <v>139192</v>
      </c>
      <c r="H28" s="4">
        <f t="shared" si="26"/>
        <v>157990</v>
      </c>
      <c r="I28" s="4">
        <f t="shared" si="26"/>
        <v>207851</v>
      </c>
      <c r="J28" s="4">
        <f t="shared" si="26"/>
        <v>288740</v>
      </c>
      <c r="K28" s="4">
        <f t="shared" si="26"/>
        <v>376122</v>
      </c>
      <c r="L28" s="4">
        <f t="shared" si="26"/>
        <v>386711</v>
      </c>
      <c r="M28" s="4">
        <f t="shared" si="26"/>
        <v>1289312</v>
      </c>
      <c r="N28" s="4">
        <f t="shared" si="26"/>
        <v>1288523</v>
      </c>
      <c r="O28" s="4">
        <f t="shared" si="26"/>
        <v>1083068</v>
      </c>
      <c r="P28" s="4">
        <f t="shared" ref="P28:Q28" si="27">P17+P24</f>
        <v>965226</v>
      </c>
      <c r="Q28" s="4">
        <f t="shared" si="27"/>
        <v>1043436</v>
      </c>
      <c r="S28" s="40">
        <f t="shared" ref="S28:AB28" si="28">S17+S24</f>
        <v>80056</v>
      </c>
      <c r="T28" s="4">
        <f t="shared" si="28"/>
        <v>97886</v>
      </c>
      <c r="U28" s="4">
        <f t="shared" si="28"/>
        <v>151194</v>
      </c>
      <c r="V28" s="4">
        <f t="shared" si="28"/>
        <v>163665</v>
      </c>
      <c r="W28" s="4">
        <f t="shared" si="28"/>
        <v>221015</v>
      </c>
      <c r="X28" s="4">
        <f t="shared" si="28"/>
        <v>319359</v>
      </c>
      <c r="Y28" s="4">
        <f t="shared" si="28"/>
        <v>369618</v>
      </c>
      <c r="Z28" s="4">
        <f t="shared" si="28"/>
        <v>408305</v>
      </c>
      <c r="AA28" s="4">
        <f t="shared" si="28"/>
        <v>1650951</v>
      </c>
      <c r="AB28" s="4">
        <f t="shared" si="28"/>
        <v>1311556</v>
      </c>
      <c r="AC28" s="4">
        <f t="shared" ref="AC28" si="29">AC17+AC24</f>
        <v>1036910</v>
      </c>
      <c r="AD28" s="4">
        <f t="shared" ref="AD28:AE28" si="30">AD17+AD24</f>
        <v>939618</v>
      </c>
      <c r="AE28" s="4">
        <f t="shared" si="30"/>
        <v>1017259.0000000001</v>
      </c>
      <c r="AG28" s="40">
        <f t="shared" ref="AG28:AP28" si="31">AG17+AG24</f>
        <v>89879</v>
      </c>
      <c r="AH28" s="4">
        <f t="shared" si="31"/>
        <v>103900</v>
      </c>
      <c r="AI28" s="4">
        <f t="shared" si="31"/>
        <v>154940</v>
      </c>
      <c r="AJ28" s="4">
        <f t="shared" si="31"/>
        <v>174829</v>
      </c>
      <c r="AK28" s="4">
        <f t="shared" si="31"/>
        <v>233387</v>
      </c>
      <c r="AL28" s="4">
        <f t="shared" si="31"/>
        <v>333127</v>
      </c>
      <c r="AM28" s="4">
        <f t="shared" si="31"/>
        <v>366563</v>
      </c>
      <c r="AN28" s="4">
        <f t="shared" si="31"/>
        <v>603793</v>
      </c>
      <c r="AO28" s="4">
        <f t="shared" si="31"/>
        <v>1693649</v>
      </c>
      <c r="AP28" s="4">
        <f t="shared" si="31"/>
        <v>1276453</v>
      </c>
      <c r="AQ28" s="4">
        <f t="shared" ref="AQ28:AR28" si="32">AQ17+AQ24</f>
        <v>1004842</v>
      </c>
      <c r="AR28" s="4">
        <f t="shared" si="32"/>
        <v>961157</v>
      </c>
      <c r="AT28" s="40">
        <v>93423</v>
      </c>
      <c r="AU28" s="4">
        <v>121658</v>
      </c>
      <c r="AV28" s="4">
        <v>160551</v>
      </c>
      <c r="AW28" s="4">
        <v>206159</v>
      </c>
      <c r="AX28" s="4">
        <f t="shared" ref="AX28:BB28" si="33">AX17+AX24</f>
        <v>257775</v>
      </c>
      <c r="AY28" s="4">
        <f t="shared" si="33"/>
        <v>362298</v>
      </c>
      <c r="AZ28" s="4">
        <f t="shared" si="33"/>
        <v>382998</v>
      </c>
      <c r="BA28" s="4">
        <f t="shared" si="33"/>
        <v>893591</v>
      </c>
      <c r="BB28" s="4">
        <f t="shared" si="33"/>
        <v>1305963</v>
      </c>
      <c r="BC28" s="4">
        <f t="shared" ref="BC28:BD28" si="34">BC17+BC24</f>
        <v>1272777</v>
      </c>
      <c r="BD28" s="4">
        <f t="shared" si="34"/>
        <v>1005042</v>
      </c>
      <c r="BE28" s="4">
        <f t="shared" ref="BE28" si="35">BE17+BE24</f>
        <v>988867</v>
      </c>
    </row>
    <row r="29" spans="2:57" ht="13.5" customHeight="1" x14ac:dyDescent="0.25">
      <c r="B29" s="8"/>
      <c r="C29" s="2"/>
      <c r="D29" s="2"/>
      <c r="E29" s="2"/>
      <c r="F29" s="2"/>
      <c r="G29" s="2"/>
      <c r="H29" s="2"/>
      <c r="I29" s="2"/>
      <c r="J29" s="2"/>
      <c r="K29" s="39"/>
      <c r="L29" s="39"/>
      <c r="M29" s="39"/>
      <c r="N29" s="39"/>
      <c r="O29" s="39"/>
      <c r="P29" s="39"/>
      <c r="Q29" s="39"/>
      <c r="S29" s="39"/>
      <c r="T29" s="2"/>
      <c r="U29" s="2"/>
      <c r="V29" s="2"/>
      <c r="W29" s="2"/>
      <c r="X29" s="2"/>
      <c r="Y29" s="39"/>
      <c r="Z29" s="39"/>
      <c r="AA29" s="39"/>
      <c r="AB29" s="39"/>
      <c r="AC29" s="39"/>
      <c r="AD29" s="39"/>
      <c r="AE29" s="39"/>
      <c r="AG29" s="39"/>
      <c r="AH29" s="2"/>
      <c r="AI29" s="2"/>
      <c r="AJ29" s="2"/>
      <c r="AK29" s="39"/>
      <c r="AL29" s="39"/>
      <c r="AM29" s="39"/>
      <c r="AN29" s="39"/>
      <c r="AO29" s="39"/>
      <c r="AP29" s="39"/>
      <c r="AQ29" s="39"/>
      <c r="AR29" s="39"/>
      <c r="AT29" s="39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</row>
    <row r="30" spans="2:57" ht="13.5" customHeight="1" x14ac:dyDescent="0.25">
      <c r="B30" s="8"/>
      <c r="C30" s="2"/>
      <c r="D30" s="2"/>
      <c r="E30" s="2"/>
      <c r="F30" s="2"/>
      <c r="G30" s="2"/>
      <c r="H30" s="2"/>
      <c r="I30" s="2"/>
      <c r="J30" s="2"/>
      <c r="K30" s="39"/>
      <c r="L30" s="39"/>
      <c r="M30" s="39"/>
      <c r="N30" s="39"/>
      <c r="O30" s="39"/>
      <c r="P30" s="39"/>
      <c r="Q30" s="39"/>
      <c r="S30" s="39"/>
      <c r="T30" s="2"/>
      <c r="U30" s="2"/>
      <c r="V30" s="2"/>
      <c r="W30" s="2"/>
      <c r="X30" s="2"/>
      <c r="Y30" s="39"/>
      <c r="Z30" s="39"/>
      <c r="AA30" s="39"/>
      <c r="AB30" s="39"/>
      <c r="AC30" s="39"/>
      <c r="AD30" s="39"/>
      <c r="AE30" s="39"/>
      <c r="AG30" s="39"/>
      <c r="AH30" s="2"/>
      <c r="AI30" s="2"/>
      <c r="AJ30" s="2"/>
      <c r="AK30" s="39"/>
      <c r="AL30" s="39"/>
      <c r="AM30" s="39"/>
      <c r="AN30" s="39"/>
      <c r="AO30" s="39"/>
      <c r="AP30" s="39"/>
      <c r="AQ30" s="39"/>
      <c r="AR30" s="39"/>
      <c r="AT30" s="39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2:57" ht="13.5" customHeight="1" x14ac:dyDescent="0.25">
      <c r="B31" s="9" t="s">
        <v>18</v>
      </c>
      <c r="C31" s="2"/>
      <c r="D31" s="2"/>
      <c r="E31" s="2"/>
      <c r="F31" s="2"/>
      <c r="G31" s="2"/>
      <c r="H31" s="2"/>
      <c r="I31" s="2"/>
      <c r="J31" s="2"/>
      <c r="K31" s="39"/>
      <c r="L31" s="39"/>
      <c r="M31" s="39"/>
      <c r="N31" s="39"/>
      <c r="O31" s="39"/>
      <c r="P31" s="39"/>
      <c r="Q31" s="39"/>
      <c r="S31" s="39"/>
      <c r="T31" s="2"/>
      <c r="U31" s="2"/>
      <c r="V31" s="2"/>
      <c r="W31" s="2"/>
      <c r="X31" s="2"/>
      <c r="Y31" s="39"/>
      <c r="Z31" s="39"/>
      <c r="AA31" s="39"/>
      <c r="AB31" s="39"/>
      <c r="AC31" s="39"/>
      <c r="AD31" s="39"/>
      <c r="AE31" s="39"/>
      <c r="AG31" s="39"/>
      <c r="AH31" s="2"/>
      <c r="AI31" s="2"/>
      <c r="AJ31" s="2"/>
      <c r="AK31" s="39"/>
      <c r="AL31" s="39"/>
      <c r="AM31" s="39"/>
      <c r="AN31" s="39"/>
      <c r="AO31" s="39"/>
      <c r="AP31" s="39"/>
      <c r="AQ31" s="39"/>
      <c r="AR31" s="39"/>
      <c r="AT31" s="39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2:57" ht="4.9000000000000004" customHeight="1" x14ac:dyDescent="0.25">
      <c r="B32" s="9"/>
      <c r="C32" s="2"/>
      <c r="D32" s="2"/>
      <c r="E32" s="2"/>
      <c r="F32" s="2"/>
      <c r="G32" s="2"/>
      <c r="H32" s="2"/>
      <c r="I32" s="2"/>
      <c r="J32" s="2"/>
      <c r="K32" s="39"/>
      <c r="L32" s="39"/>
      <c r="M32" s="39"/>
      <c r="N32" s="39"/>
      <c r="O32" s="39"/>
      <c r="P32" s="39"/>
      <c r="Q32" s="39"/>
      <c r="S32" s="39"/>
      <c r="T32" s="2"/>
      <c r="U32" s="2"/>
      <c r="V32" s="2"/>
      <c r="W32" s="2"/>
      <c r="X32" s="2"/>
      <c r="Y32" s="39"/>
      <c r="Z32" s="39"/>
      <c r="AA32" s="39"/>
      <c r="AB32" s="39"/>
      <c r="AC32" s="39"/>
      <c r="AD32" s="39"/>
      <c r="AE32" s="39"/>
      <c r="AG32" s="39"/>
      <c r="AH32" s="2"/>
      <c r="AI32" s="2"/>
      <c r="AJ32" s="2"/>
      <c r="AK32" s="39"/>
      <c r="AL32" s="39"/>
      <c r="AM32" s="39"/>
      <c r="AN32" s="39"/>
      <c r="AO32" s="39"/>
      <c r="AP32" s="39"/>
      <c r="AQ32" s="39"/>
      <c r="AR32" s="39"/>
      <c r="AT32" s="39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</row>
    <row r="33" spans="2:57" ht="13.5" customHeight="1" x14ac:dyDescent="0.25">
      <c r="B33" s="10" t="s">
        <v>19</v>
      </c>
      <c r="C33" s="2">
        <v>2161</v>
      </c>
      <c r="D33" s="2">
        <v>2161</v>
      </c>
      <c r="E33" s="2">
        <v>6483</v>
      </c>
      <c r="F33" s="2">
        <v>8643.4</v>
      </c>
      <c r="G33" s="2">
        <v>8643</v>
      </c>
      <c r="H33" s="2">
        <v>8643</v>
      </c>
      <c r="I33" s="2">
        <v>10589</v>
      </c>
      <c r="J33" s="2">
        <v>10589</v>
      </c>
      <c r="K33" s="39">
        <v>10589</v>
      </c>
      <c r="L33" s="39">
        <v>10589</v>
      </c>
      <c r="M33" s="39">
        <v>10604</v>
      </c>
      <c r="N33" s="39">
        <v>10647</v>
      </c>
      <c r="O33" s="39">
        <v>10647</v>
      </c>
      <c r="P33" s="39">
        <v>10647</v>
      </c>
      <c r="Q33" s="39">
        <v>9770</v>
      </c>
      <c r="S33" s="39">
        <v>6483</v>
      </c>
      <c r="T33" s="2">
        <v>8643</v>
      </c>
      <c r="U33" s="60">
        <v>8643</v>
      </c>
      <c r="V33" s="60">
        <v>8643</v>
      </c>
      <c r="W33" s="60">
        <v>10589</v>
      </c>
      <c r="X33" s="60">
        <v>10589</v>
      </c>
      <c r="Y33" s="79">
        <v>10589</v>
      </c>
      <c r="Z33" s="79">
        <v>10589</v>
      </c>
      <c r="AA33" s="79">
        <v>10604</v>
      </c>
      <c r="AB33" s="79">
        <v>10647</v>
      </c>
      <c r="AC33" s="79">
        <v>10647</v>
      </c>
      <c r="AD33" s="79">
        <v>9770</v>
      </c>
      <c r="AE33" s="79">
        <v>9770</v>
      </c>
      <c r="AG33" s="39">
        <v>6483</v>
      </c>
      <c r="AH33" s="2">
        <v>8643</v>
      </c>
      <c r="AI33" s="2">
        <v>8643</v>
      </c>
      <c r="AJ33" s="2">
        <v>8643</v>
      </c>
      <c r="AK33" s="39">
        <v>10589</v>
      </c>
      <c r="AL33" s="39">
        <v>10589</v>
      </c>
      <c r="AM33" s="39">
        <v>10589</v>
      </c>
      <c r="AN33" s="39">
        <v>10589</v>
      </c>
      <c r="AO33" s="39">
        <v>10604</v>
      </c>
      <c r="AP33" s="39">
        <v>10647</v>
      </c>
      <c r="AQ33" s="39">
        <v>10647</v>
      </c>
      <c r="AR33" s="39">
        <v>9770</v>
      </c>
      <c r="AT33" s="39">
        <v>6483</v>
      </c>
      <c r="AU33" s="2">
        <v>8643</v>
      </c>
      <c r="AV33" s="2">
        <v>8643</v>
      </c>
      <c r="AW33" s="2">
        <v>10443</v>
      </c>
      <c r="AX33" s="2">
        <v>10589</v>
      </c>
      <c r="AY33" s="2">
        <v>10589</v>
      </c>
      <c r="AZ33" s="2">
        <v>10589</v>
      </c>
      <c r="BA33" s="2">
        <v>10589</v>
      </c>
      <c r="BB33" s="2">
        <v>10647</v>
      </c>
      <c r="BC33" s="2">
        <v>10647</v>
      </c>
      <c r="BD33" s="2">
        <v>10647</v>
      </c>
      <c r="BE33" s="2">
        <v>9770</v>
      </c>
    </row>
    <row r="34" spans="2:57" ht="13.5" customHeight="1" x14ac:dyDescent="0.25">
      <c r="B34" s="10" t="s">
        <v>171</v>
      </c>
      <c r="C34" s="2"/>
      <c r="D34" s="2"/>
      <c r="E34" s="2"/>
      <c r="F34" s="2"/>
      <c r="G34" s="2"/>
      <c r="H34" s="2"/>
      <c r="I34" s="2"/>
      <c r="J34" s="2"/>
      <c r="K34" s="39"/>
      <c r="L34" s="39"/>
      <c r="M34" s="39">
        <v>57139</v>
      </c>
      <c r="N34" s="39">
        <v>57843</v>
      </c>
      <c r="O34" s="39">
        <v>57843</v>
      </c>
      <c r="P34" s="39">
        <v>30737</v>
      </c>
      <c r="Q34" s="39">
        <v>30737</v>
      </c>
      <c r="S34" s="39"/>
      <c r="T34" s="2"/>
      <c r="U34" s="60"/>
      <c r="V34" s="60"/>
      <c r="W34" s="60"/>
      <c r="X34" s="60"/>
      <c r="Y34" s="79"/>
      <c r="Z34" s="79">
        <v>58787</v>
      </c>
      <c r="AA34" s="79">
        <v>57139</v>
      </c>
      <c r="AB34" s="79">
        <v>57843</v>
      </c>
      <c r="AC34" s="79">
        <v>57843</v>
      </c>
      <c r="AD34" s="79">
        <v>30737</v>
      </c>
      <c r="AE34" s="79">
        <v>30737</v>
      </c>
      <c r="AG34" s="39"/>
      <c r="AH34" s="2"/>
      <c r="AI34" s="2"/>
      <c r="AJ34" s="2"/>
      <c r="AK34" s="39"/>
      <c r="AL34" s="39"/>
      <c r="AM34" s="39"/>
      <c r="AN34" s="39">
        <v>57134</v>
      </c>
      <c r="AO34" s="39">
        <v>57139</v>
      </c>
      <c r="AP34" s="39">
        <v>57843</v>
      </c>
      <c r="AQ34" s="39">
        <v>30737</v>
      </c>
      <c r="AR34" s="39">
        <v>30737</v>
      </c>
      <c r="AT34" s="39"/>
      <c r="AU34" s="2"/>
      <c r="AV34" s="2"/>
      <c r="AW34" s="2"/>
      <c r="AX34" s="2"/>
      <c r="AY34" s="2"/>
      <c r="AZ34" s="2"/>
      <c r="BA34" s="2">
        <v>57139</v>
      </c>
      <c r="BB34" s="2">
        <v>57843</v>
      </c>
      <c r="BC34" s="2">
        <v>57843</v>
      </c>
      <c r="BD34" s="2">
        <v>30737</v>
      </c>
      <c r="BE34" s="2">
        <v>30737</v>
      </c>
    </row>
    <row r="35" spans="2:57" ht="13.5" customHeight="1" x14ac:dyDescent="0.25">
      <c r="B35" s="10" t="s">
        <v>20</v>
      </c>
      <c r="C35" s="2">
        <v>3377</v>
      </c>
      <c r="D35" s="2">
        <v>3653</v>
      </c>
      <c r="E35" s="2">
        <v>3932</v>
      </c>
      <c r="F35" s="2">
        <v>33379.5</v>
      </c>
      <c r="G35" s="2">
        <v>35331</v>
      </c>
      <c r="H35" s="2">
        <v>39595</v>
      </c>
      <c r="I35" s="2">
        <v>70991</v>
      </c>
      <c r="J35" s="2">
        <v>79771</v>
      </c>
      <c r="K35" s="39">
        <v>85264</v>
      </c>
      <c r="L35" s="39">
        <v>89306</v>
      </c>
      <c r="M35" s="39"/>
      <c r="N35" s="39"/>
      <c r="O35" s="39"/>
      <c r="P35" s="39"/>
      <c r="Q35" s="39"/>
      <c r="S35" s="39">
        <v>3930</v>
      </c>
      <c r="T35" s="2">
        <v>33348</v>
      </c>
      <c r="U35" s="60">
        <v>35331</v>
      </c>
      <c r="V35" s="60">
        <v>39595</v>
      </c>
      <c r="W35" s="60">
        <v>70991</v>
      </c>
      <c r="X35" s="60">
        <v>79771</v>
      </c>
      <c r="Y35" s="79">
        <v>85264</v>
      </c>
      <c r="Z35" s="79"/>
      <c r="AA35" s="79"/>
      <c r="AB35" s="79"/>
      <c r="AC35" s="79"/>
      <c r="AD35" s="79"/>
      <c r="AE35" s="79"/>
      <c r="AG35" s="39">
        <v>7951</v>
      </c>
      <c r="AH35" s="2">
        <v>38035</v>
      </c>
      <c r="AI35" s="2">
        <v>39594</v>
      </c>
      <c r="AJ35" s="2">
        <v>40954</v>
      </c>
      <c r="AK35" s="39">
        <v>79771</v>
      </c>
      <c r="AL35" s="39">
        <v>85264</v>
      </c>
      <c r="AM35" s="39">
        <v>90162</v>
      </c>
      <c r="AN35" s="39"/>
      <c r="AO35" s="39"/>
      <c r="AP35" s="39"/>
      <c r="AQ35" s="39"/>
      <c r="AR35" s="39"/>
      <c r="AT35" s="39">
        <v>7951</v>
      </c>
      <c r="AU35" s="2">
        <v>38036</v>
      </c>
      <c r="AV35" s="2">
        <v>39594</v>
      </c>
      <c r="AW35" s="2">
        <v>69944</v>
      </c>
      <c r="AX35" s="2">
        <v>79771</v>
      </c>
      <c r="AY35" s="2">
        <v>85264</v>
      </c>
      <c r="AZ35" s="2">
        <v>90162</v>
      </c>
      <c r="BA35" s="2"/>
      <c r="BB35" s="2"/>
      <c r="BC35" s="2"/>
      <c r="BD35" s="2"/>
      <c r="BE35" s="2"/>
    </row>
    <row r="36" spans="2:57" ht="13.5" customHeight="1" x14ac:dyDescent="0.25">
      <c r="B36" s="10" t="s">
        <v>21</v>
      </c>
      <c r="C36" s="2">
        <v>4481</v>
      </c>
      <c r="D36" s="2">
        <v>4481</v>
      </c>
      <c r="E36" s="2">
        <v>3882</v>
      </c>
      <c r="F36" s="2">
        <v>4183.7</v>
      </c>
      <c r="G36" s="2">
        <v>4767</v>
      </c>
      <c r="H36" s="2">
        <v>4767</v>
      </c>
      <c r="I36" s="2">
        <v>4767</v>
      </c>
      <c r="J36" s="2">
        <v>4767</v>
      </c>
      <c r="K36" s="39">
        <v>0</v>
      </c>
      <c r="L36" s="39">
        <v>0</v>
      </c>
      <c r="M36" s="39"/>
      <c r="N36" s="39"/>
      <c r="O36" s="39"/>
      <c r="P36" s="39"/>
      <c r="Q36" s="39"/>
      <c r="S36" s="39">
        <v>3886</v>
      </c>
      <c r="T36" s="2">
        <v>4187</v>
      </c>
      <c r="U36" s="60">
        <v>4767</v>
      </c>
      <c r="V36" s="60">
        <v>4767</v>
      </c>
      <c r="W36" s="60">
        <v>4767</v>
      </c>
      <c r="X36" s="60">
        <v>4767</v>
      </c>
      <c r="Y36" s="79">
        <v>0</v>
      </c>
      <c r="Z36" s="79"/>
      <c r="AA36" s="79"/>
      <c r="AB36" s="79"/>
      <c r="AC36" s="79"/>
      <c r="AD36" s="79"/>
      <c r="AE36" s="79"/>
      <c r="AG36" s="39">
        <v>4414</v>
      </c>
      <c r="AH36" s="2">
        <v>4190</v>
      </c>
      <c r="AI36" s="2">
        <v>4767</v>
      </c>
      <c r="AJ36" s="2">
        <v>4767</v>
      </c>
      <c r="AK36" s="39">
        <v>4767</v>
      </c>
      <c r="AL36" s="39">
        <v>0</v>
      </c>
      <c r="AM36" s="39">
        <v>0</v>
      </c>
      <c r="AN36" s="39"/>
      <c r="AO36" s="39"/>
      <c r="AP36" s="39"/>
      <c r="AQ36" s="39"/>
      <c r="AR36" s="39"/>
      <c r="AT36" s="39">
        <v>4122</v>
      </c>
      <c r="AU36" s="2">
        <v>4193</v>
      </c>
      <c r="AV36" s="2">
        <v>4767</v>
      </c>
      <c r="AW36" s="2">
        <v>4767</v>
      </c>
      <c r="AX36" s="2">
        <v>4767</v>
      </c>
      <c r="AY36" s="2">
        <v>0</v>
      </c>
      <c r="AZ36" s="2">
        <v>0</v>
      </c>
      <c r="BA36" s="2"/>
      <c r="BB36" s="2"/>
      <c r="BC36" s="2"/>
      <c r="BD36" s="2"/>
      <c r="BE36" s="2"/>
    </row>
    <row r="37" spans="2:57" ht="13.5" customHeight="1" x14ac:dyDescent="0.25">
      <c r="B37" s="10" t="s">
        <v>22</v>
      </c>
      <c r="C37" s="2">
        <v>3980</v>
      </c>
      <c r="D37" s="2">
        <v>8302</v>
      </c>
      <c r="E37" s="2">
        <v>3980</v>
      </c>
      <c r="F37" s="2">
        <v>4032.5</v>
      </c>
      <c r="G37" s="2">
        <v>4033</v>
      </c>
      <c r="H37" s="2">
        <v>5661</v>
      </c>
      <c r="I37" s="2">
        <v>5006</v>
      </c>
      <c r="J37" s="2">
        <v>5442</v>
      </c>
      <c r="K37" s="39">
        <v>5512</v>
      </c>
      <c r="L37" s="39">
        <v>6192</v>
      </c>
      <c r="M37" s="39">
        <v>123</v>
      </c>
      <c r="N37" s="39">
        <v>142</v>
      </c>
      <c r="O37" s="39">
        <v>142</v>
      </c>
      <c r="P37" s="39">
        <v>142</v>
      </c>
      <c r="Q37" s="39">
        <v>142</v>
      </c>
      <c r="S37" s="39">
        <v>3982</v>
      </c>
      <c r="T37" s="2">
        <v>4033</v>
      </c>
      <c r="U37" s="60">
        <v>4209</v>
      </c>
      <c r="V37" s="60">
        <v>5661</v>
      </c>
      <c r="W37" s="60">
        <v>5006</v>
      </c>
      <c r="X37" s="60">
        <v>5442</v>
      </c>
      <c r="Y37" s="79">
        <v>5523</v>
      </c>
      <c r="Z37" s="79">
        <v>89</v>
      </c>
      <c r="AA37" s="79">
        <v>134</v>
      </c>
      <c r="AB37" s="79">
        <v>142</v>
      </c>
      <c r="AC37" s="79">
        <v>142</v>
      </c>
      <c r="AD37" s="79">
        <v>142</v>
      </c>
      <c r="AE37" s="79">
        <v>142</v>
      </c>
      <c r="AG37" s="39">
        <v>3980</v>
      </c>
      <c r="AH37" s="2">
        <v>4033</v>
      </c>
      <c r="AI37" s="2">
        <v>4209</v>
      </c>
      <c r="AJ37" s="2">
        <v>5661</v>
      </c>
      <c r="AK37" s="39">
        <v>5442</v>
      </c>
      <c r="AL37" s="39">
        <v>5451</v>
      </c>
      <c r="AM37" s="39">
        <v>6169</v>
      </c>
      <c r="AN37" s="39">
        <v>100</v>
      </c>
      <c r="AO37" s="39">
        <v>142</v>
      </c>
      <c r="AP37" s="39">
        <v>142</v>
      </c>
      <c r="AQ37" s="39">
        <v>142</v>
      </c>
      <c r="AR37" s="39">
        <v>142</v>
      </c>
      <c r="AT37" s="39">
        <v>3980</v>
      </c>
      <c r="AU37" s="2">
        <v>4033</v>
      </c>
      <c r="AV37" s="2">
        <v>4209</v>
      </c>
      <c r="AW37" s="2">
        <v>5881</v>
      </c>
      <c r="AX37" s="2">
        <v>5442</v>
      </c>
      <c r="AY37" s="2">
        <v>5501</v>
      </c>
      <c r="AZ37" s="2">
        <v>6180</v>
      </c>
      <c r="BA37" s="2">
        <v>111</v>
      </c>
      <c r="BB37" s="2">
        <v>142</v>
      </c>
      <c r="BC37" s="2">
        <v>142</v>
      </c>
      <c r="BD37" s="2">
        <v>142</v>
      </c>
      <c r="BE37" s="2">
        <v>142</v>
      </c>
    </row>
    <row r="38" spans="2:57" ht="13.5" customHeight="1" x14ac:dyDescent="0.25">
      <c r="B38" s="10" t="s">
        <v>23</v>
      </c>
      <c r="C38" s="2">
        <v>893</v>
      </c>
      <c r="D38" s="2">
        <v>1817</v>
      </c>
      <c r="E38" s="2">
        <v>2206</v>
      </c>
      <c r="F38" s="2">
        <v>1259.2</v>
      </c>
      <c r="G38" s="2">
        <v>3705</v>
      </c>
      <c r="H38" s="2">
        <v>2736</v>
      </c>
      <c r="I38" s="2">
        <v>7008</v>
      </c>
      <c r="J38" s="2">
        <v>2119</v>
      </c>
      <c r="K38" s="39">
        <v>7851</v>
      </c>
      <c r="L38" s="39">
        <v>16142</v>
      </c>
      <c r="M38" s="39">
        <v>8331</v>
      </c>
      <c r="N38" s="39">
        <v>-3417</v>
      </c>
      <c r="O38" s="39">
        <v>51881</v>
      </c>
      <c r="P38" s="39">
        <v>-34260.237000000008</v>
      </c>
      <c r="Q38" s="39">
        <v>-7497.6100000000079</v>
      </c>
      <c r="S38" s="39">
        <v>4813</v>
      </c>
      <c r="T38" s="2">
        <v>1073</v>
      </c>
      <c r="U38" s="60">
        <v>5517</v>
      </c>
      <c r="V38" s="60">
        <v>1972</v>
      </c>
      <c r="W38" s="60">
        <v>5556</v>
      </c>
      <c r="X38" s="60">
        <v>4162</v>
      </c>
      <c r="Y38" s="79">
        <v>11272</v>
      </c>
      <c r="Z38" s="79">
        <v>15053</v>
      </c>
      <c r="AA38" s="79">
        <v>13224</v>
      </c>
      <c r="AB38" s="79">
        <v>13981</v>
      </c>
      <c r="AC38" s="79">
        <v>42085</v>
      </c>
      <c r="AD38" s="79">
        <v>-60532</v>
      </c>
      <c r="AE38" s="79">
        <v>-45105</v>
      </c>
      <c r="AG38" s="39">
        <v>4100</v>
      </c>
      <c r="AH38" s="2">
        <v>1017</v>
      </c>
      <c r="AI38" s="2">
        <v>4293</v>
      </c>
      <c r="AJ38" s="2">
        <v>5153</v>
      </c>
      <c r="AK38" s="39">
        <v>4164</v>
      </c>
      <c r="AL38" s="39">
        <v>5318</v>
      </c>
      <c r="AM38" s="39">
        <v>11841</v>
      </c>
      <c r="AN38" s="39">
        <v>18980</v>
      </c>
      <c r="AO38" s="39">
        <v>-15916</v>
      </c>
      <c r="AP38" s="39">
        <v>26028</v>
      </c>
      <c r="AQ38" s="39">
        <v>-24805</v>
      </c>
      <c r="AR38" s="39">
        <v>-60853</v>
      </c>
      <c r="AT38" s="39">
        <v>2699</v>
      </c>
      <c r="AU38" s="2">
        <v>2340</v>
      </c>
      <c r="AV38" s="2">
        <v>2037</v>
      </c>
      <c r="AW38" s="2">
        <v>3631</v>
      </c>
      <c r="AX38" s="2">
        <v>4343</v>
      </c>
      <c r="AY38" s="2">
        <v>5435</v>
      </c>
      <c r="AZ38" s="2">
        <v>18529</v>
      </c>
      <c r="BA38" s="2">
        <v>-2783</v>
      </c>
      <c r="BB38" s="2">
        <v>-11860</v>
      </c>
      <c r="BC38" s="2">
        <v>40203</v>
      </c>
      <c r="BD38" s="2">
        <v>6352</v>
      </c>
      <c r="BE38" s="2">
        <v>-18654</v>
      </c>
    </row>
    <row r="39" spans="2:57" ht="13.5" customHeight="1" x14ac:dyDescent="0.25">
      <c r="B39" s="10" t="s">
        <v>24</v>
      </c>
      <c r="C39" s="2">
        <v>-4138</v>
      </c>
      <c r="D39" s="2">
        <v>-4581</v>
      </c>
      <c r="E39" s="2">
        <v>483</v>
      </c>
      <c r="F39" s="2">
        <v>2285.4</v>
      </c>
      <c r="G39" s="2">
        <v>7972</v>
      </c>
      <c r="H39" s="2">
        <v>11266</v>
      </c>
      <c r="I39" s="2">
        <v>23710</v>
      </c>
      <c r="J39" s="2">
        <v>15606</v>
      </c>
      <c r="K39" s="39">
        <v>17942</v>
      </c>
      <c r="L39" s="39">
        <v>10898</v>
      </c>
      <c r="M39" s="39">
        <v>963763</v>
      </c>
      <c r="N39" s="39">
        <v>1078634</v>
      </c>
      <c r="O39" s="39">
        <v>888218</v>
      </c>
      <c r="P39" s="39">
        <v>854820.78564413579</v>
      </c>
      <c r="Q39" s="39">
        <v>895168.10254284018</v>
      </c>
      <c r="S39" s="39">
        <v>1683</v>
      </c>
      <c r="T39" s="2">
        <v>3438</v>
      </c>
      <c r="U39" s="60">
        <v>10690</v>
      </c>
      <c r="V39" s="60">
        <v>13763</v>
      </c>
      <c r="W39" s="60">
        <v>23719</v>
      </c>
      <c r="X39" s="60">
        <v>20521</v>
      </c>
      <c r="Y39" s="79">
        <v>14215</v>
      </c>
      <c r="Z39" s="79">
        <v>68789</v>
      </c>
      <c r="AA39" s="79">
        <v>1230063</v>
      </c>
      <c r="AB39" s="79">
        <v>1084940</v>
      </c>
      <c r="AC39" s="79">
        <v>859724</v>
      </c>
      <c r="AD39" s="79">
        <v>867250</v>
      </c>
      <c r="AE39" s="79">
        <v>925321</v>
      </c>
      <c r="AG39" s="39">
        <v>-780</v>
      </c>
      <c r="AH39" s="2">
        <v>1131</v>
      </c>
      <c r="AI39" s="2">
        <v>6707</v>
      </c>
      <c r="AJ39" s="2">
        <v>16513</v>
      </c>
      <c r="AK39" s="39">
        <v>11486</v>
      </c>
      <c r="AL39" s="39">
        <v>16679</v>
      </c>
      <c r="AM39" s="39">
        <v>10387</v>
      </c>
      <c r="AN39" s="39">
        <v>263688</v>
      </c>
      <c r="AO39" s="39">
        <v>1345787</v>
      </c>
      <c r="AP39" s="39">
        <v>1073378</v>
      </c>
      <c r="AQ39" s="39">
        <v>872645</v>
      </c>
      <c r="AR39" s="39">
        <v>868530</v>
      </c>
      <c r="AT39" s="39">
        <v>1779</v>
      </c>
      <c r="AU39" s="2">
        <v>4646</v>
      </c>
      <c r="AV39" s="2">
        <v>9143</v>
      </c>
      <c r="AW39" s="2">
        <v>21181</v>
      </c>
      <c r="AX39" s="2">
        <v>13726</v>
      </c>
      <c r="AY39" s="2">
        <v>18414</v>
      </c>
      <c r="AZ39" s="2">
        <v>11268</v>
      </c>
      <c r="BA39" s="2">
        <v>617431</v>
      </c>
      <c r="BB39" s="2">
        <v>1074132</v>
      </c>
      <c r="BC39" s="2">
        <v>1091366</v>
      </c>
      <c r="BD39" s="2">
        <v>853373</v>
      </c>
      <c r="BE39" s="2">
        <v>843754</v>
      </c>
    </row>
    <row r="40" spans="2:57" ht="13.5" customHeight="1" x14ac:dyDescent="0.25">
      <c r="B40" s="12" t="s">
        <v>25</v>
      </c>
      <c r="C40" s="4">
        <f t="shared" ref="C40:N40" si="36">SUM(C33:C39)</f>
        <v>10754</v>
      </c>
      <c r="D40" s="4">
        <f t="shared" si="36"/>
        <v>15833</v>
      </c>
      <c r="E40" s="4">
        <f t="shared" si="36"/>
        <v>20966</v>
      </c>
      <c r="F40" s="4">
        <f t="shared" si="36"/>
        <v>53783.7</v>
      </c>
      <c r="G40" s="4">
        <f t="shared" si="36"/>
        <v>64451</v>
      </c>
      <c r="H40" s="4">
        <f t="shared" si="36"/>
        <v>72668</v>
      </c>
      <c r="I40" s="4">
        <f t="shared" si="36"/>
        <v>122071</v>
      </c>
      <c r="J40" s="4">
        <f t="shared" si="36"/>
        <v>118294</v>
      </c>
      <c r="K40" s="4">
        <f t="shared" si="36"/>
        <v>127158</v>
      </c>
      <c r="L40" s="4">
        <f t="shared" si="36"/>
        <v>133127</v>
      </c>
      <c r="M40" s="4">
        <f t="shared" si="36"/>
        <v>1039960</v>
      </c>
      <c r="N40" s="4">
        <f t="shared" si="36"/>
        <v>1143849</v>
      </c>
      <c r="O40" s="4">
        <f t="shared" ref="O40" si="37">SUM(O33:O39)</f>
        <v>1008731</v>
      </c>
      <c r="P40" s="4">
        <f t="shared" ref="P40:Q40" si="38">SUM(P33:P39)</f>
        <v>862086.54864413582</v>
      </c>
      <c r="Q40" s="4">
        <f t="shared" si="38"/>
        <v>928319.49254284019</v>
      </c>
      <c r="R40" s="4"/>
      <c r="S40" s="40">
        <f t="shared" ref="S40:AB40" si="39">SUM(S33:S39)</f>
        <v>24777</v>
      </c>
      <c r="T40" s="4">
        <f t="shared" si="39"/>
        <v>54722</v>
      </c>
      <c r="U40" s="4">
        <f t="shared" si="39"/>
        <v>69157</v>
      </c>
      <c r="V40" s="4">
        <f t="shared" si="39"/>
        <v>74401</v>
      </c>
      <c r="W40" s="4">
        <f t="shared" si="39"/>
        <v>120628</v>
      </c>
      <c r="X40" s="4">
        <f t="shared" si="39"/>
        <v>125252</v>
      </c>
      <c r="Y40" s="4">
        <f t="shared" si="39"/>
        <v>126863</v>
      </c>
      <c r="Z40" s="4">
        <f t="shared" si="39"/>
        <v>153307</v>
      </c>
      <c r="AA40" s="4">
        <f t="shared" si="39"/>
        <v>1311164</v>
      </c>
      <c r="AB40" s="4">
        <f t="shared" si="39"/>
        <v>1167553</v>
      </c>
      <c r="AC40" s="4">
        <f t="shared" ref="AC40" si="40">SUM(AC33:AC39)</f>
        <v>970441</v>
      </c>
      <c r="AD40" s="4">
        <f t="shared" ref="AD40:AE40" si="41">SUM(AD33:AD39)</f>
        <v>847367</v>
      </c>
      <c r="AE40" s="4">
        <f t="shared" si="41"/>
        <v>920865</v>
      </c>
      <c r="AG40" s="40">
        <f t="shared" ref="AG40:AQ40" si="42">SUM(AG33:AG39)</f>
        <v>26148</v>
      </c>
      <c r="AH40" s="4">
        <f t="shared" si="42"/>
        <v>57049</v>
      </c>
      <c r="AI40" s="4">
        <f t="shared" si="42"/>
        <v>68213</v>
      </c>
      <c r="AJ40" s="4">
        <f t="shared" si="42"/>
        <v>81691</v>
      </c>
      <c r="AK40" s="4">
        <f t="shared" si="42"/>
        <v>116219</v>
      </c>
      <c r="AL40" s="4">
        <f t="shared" si="42"/>
        <v>123301</v>
      </c>
      <c r="AM40" s="4">
        <f t="shared" si="42"/>
        <v>129148</v>
      </c>
      <c r="AN40" s="4">
        <f t="shared" si="42"/>
        <v>350491</v>
      </c>
      <c r="AO40" s="4">
        <f t="shared" si="42"/>
        <v>1397756</v>
      </c>
      <c r="AP40" s="4">
        <f t="shared" si="42"/>
        <v>1168038</v>
      </c>
      <c r="AQ40" s="4">
        <f t="shared" si="42"/>
        <v>889366</v>
      </c>
      <c r="AR40" s="4">
        <f t="shared" ref="AR40" si="43">SUM(AR33:AR39)</f>
        <v>848326</v>
      </c>
      <c r="AT40" s="40">
        <v>27014</v>
      </c>
      <c r="AU40" s="4">
        <v>61891</v>
      </c>
      <c r="AV40" s="4">
        <v>68393</v>
      </c>
      <c r="AW40" s="4">
        <v>115847</v>
      </c>
      <c r="AX40" s="4">
        <f t="shared" ref="AX40:BD40" si="44">SUM(AX33:AX39)</f>
        <v>118638</v>
      </c>
      <c r="AY40" s="4">
        <f t="shared" si="44"/>
        <v>125203</v>
      </c>
      <c r="AZ40" s="4">
        <f t="shared" si="44"/>
        <v>136728</v>
      </c>
      <c r="BA40" s="4">
        <f t="shared" si="44"/>
        <v>682487</v>
      </c>
      <c r="BB40" s="4">
        <f t="shared" si="44"/>
        <v>1130904</v>
      </c>
      <c r="BC40" s="4">
        <f t="shared" si="44"/>
        <v>1200201</v>
      </c>
      <c r="BD40" s="4">
        <f t="shared" si="44"/>
        <v>901251</v>
      </c>
      <c r="BE40" s="4">
        <f t="shared" ref="BE40" si="45">SUM(BE33:BE39)</f>
        <v>865749</v>
      </c>
    </row>
    <row r="41" spans="2:57" ht="4.9000000000000004" customHeight="1" x14ac:dyDescent="0.25">
      <c r="B41" s="12"/>
      <c r="C41" s="2"/>
      <c r="D41" s="2"/>
      <c r="E41" s="2"/>
      <c r="F41" s="2"/>
      <c r="G41" s="2"/>
      <c r="H41" s="2"/>
      <c r="I41" s="2"/>
      <c r="J41" s="2"/>
      <c r="K41" s="39"/>
      <c r="L41" s="39"/>
      <c r="M41" s="39"/>
      <c r="N41" s="39"/>
      <c r="O41" s="39"/>
      <c r="P41" s="39"/>
      <c r="Q41" s="39"/>
      <c r="S41" s="39"/>
      <c r="T41" s="2"/>
      <c r="U41" s="2"/>
      <c r="V41" s="2"/>
      <c r="W41" s="2"/>
      <c r="X41" s="2"/>
      <c r="Y41" s="39"/>
      <c r="Z41" s="39"/>
      <c r="AA41" s="39"/>
      <c r="AB41" s="39"/>
      <c r="AC41" s="39"/>
      <c r="AD41" s="39"/>
      <c r="AE41" s="39"/>
      <c r="AG41" s="39"/>
      <c r="AH41" s="2"/>
      <c r="AI41" s="2"/>
      <c r="AJ41" s="2"/>
      <c r="AK41" s="39"/>
      <c r="AL41" s="39"/>
      <c r="AM41" s="39"/>
      <c r="AN41" s="39"/>
      <c r="AO41" s="39"/>
      <c r="AP41" s="39"/>
      <c r="AQ41" s="39"/>
      <c r="AR41" s="39"/>
      <c r="AT41" s="39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</row>
    <row r="42" spans="2:57" ht="13.5" customHeight="1" x14ac:dyDescent="0.25">
      <c r="B42" s="12" t="s">
        <v>26</v>
      </c>
      <c r="C42" s="5">
        <v>3592</v>
      </c>
      <c r="D42" s="5">
        <v>3201</v>
      </c>
      <c r="E42" s="5">
        <v>3728</v>
      </c>
      <c r="F42" s="5">
        <v>3342.6</v>
      </c>
      <c r="G42" s="2">
        <v>0</v>
      </c>
      <c r="H42" s="2">
        <v>34</v>
      </c>
      <c r="I42" s="2">
        <v>1391</v>
      </c>
      <c r="J42" s="2">
        <v>1449</v>
      </c>
      <c r="K42" s="39">
        <v>911</v>
      </c>
      <c r="L42" s="39">
        <v>1333</v>
      </c>
      <c r="M42" s="39">
        <v>3180</v>
      </c>
      <c r="N42" s="39">
        <v>1358</v>
      </c>
      <c r="O42" s="39">
        <v>492</v>
      </c>
      <c r="P42" s="39">
        <v>-2379</v>
      </c>
      <c r="Q42" s="39">
        <v>-3163</v>
      </c>
      <c r="S42" s="39">
        <v>4118</v>
      </c>
      <c r="T42" s="2">
        <v>3390</v>
      </c>
      <c r="U42" s="60">
        <v>0</v>
      </c>
      <c r="V42" s="60">
        <v>255</v>
      </c>
      <c r="W42" s="60">
        <v>1640</v>
      </c>
      <c r="X42" s="60">
        <v>1504</v>
      </c>
      <c r="Y42" s="79">
        <v>1156</v>
      </c>
      <c r="Z42" s="79">
        <v>574</v>
      </c>
      <c r="AA42" s="79">
        <v>3594</v>
      </c>
      <c r="AB42" s="79">
        <v>1373</v>
      </c>
      <c r="AC42" s="79">
        <v>189</v>
      </c>
      <c r="AD42" s="79">
        <v>-2831</v>
      </c>
      <c r="AE42" s="79">
        <v>-3040</v>
      </c>
      <c r="AG42" s="39">
        <v>3970</v>
      </c>
      <c r="AH42" s="2">
        <v>3420</v>
      </c>
      <c r="AI42" s="2">
        <v>92</v>
      </c>
      <c r="AJ42" s="2">
        <v>614</v>
      </c>
      <c r="AK42" s="39">
        <v>1521</v>
      </c>
      <c r="AL42" s="39">
        <v>1308</v>
      </c>
      <c r="AM42" s="39">
        <v>1271</v>
      </c>
      <c r="AN42" s="39">
        <v>2270</v>
      </c>
      <c r="AO42" s="39">
        <v>1567</v>
      </c>
      <c r="AP42" s="39">
        <v>4968</v>
      </c>
      <c r="AQ42" s="39">
        <v>-755</v>
      </c>
      <c r="AR42" s="39">
        <v>-2796</v>
      </c>
      <c r="AT42" s="39">
        <v>3599</v>
      </c>
      <c r="AU42" s="2">
        <v>3764</v>
      </c>
      <c r="AV42" s="2">
        <v>78</v>
      </c>
      <c r="AW42" s="2">
        <v>928</v>
      </c>
      <c r="AX42" s="2">
        <v>1411</v>
      </c>
      <c r="AY42" s="2">
        <v>1161</v>
      </c>
      <c r="AZ42" s="2">
        <v>1144</v>
      </c>
      <c r="BA42" s="2">
        <v>3631</v>
      </c>
      <c r="BB42" s="2">
        <v>806</v>
      </c>
      <c r="BC42" s="2">
        <v>3176</v>
      </c>
      <c r="BD42" s="2">
        <v>-1547</v>
      </c>
      <c r="BE42" s="2">
        <v>-3014</v>
      </c>
    </row>
    <row r="43" spans="2:57" ht="4.9000000000000004" customHeight="1" x14ac:dyDescent="0.25">
      <c r="B43" s="12"/>
      <c r="C43" s="2"/>
      <c r="D43" s="2"/>
      <c r="E43" s="2"/>
      <c r="F43" s="2"/>
      <c r="G43" s="2"/>
      <c r="H43" s="2"/>
      <c r="I43" s="2"/>
      <c r="J43" s="2"/>
      <c r="K43" s="39"/>
      <c r="L43" s="39"/>
      <c r="M43" s="39"/>
      <c r="N43" s="39"/>
      <c r="O43" s="39"/>
      <c r="P43" s="39"/>
      <c r="Q43" s="39"/>
      <c r="S43" s="39"/>
      <c r="T43" s="2"/>
      <c r="U43" s="2"/>
      <c r="V43" s="2"/>
      <c r="W43" s="2"/>
      <c r="X43" s="2"/>
      <c r="Y43" s="39"/>
      <c r="Z43" s="39"/>
      <c r="AA43" s="39"/>
      <c r="AB43" s="39"/>
      <c r="AC43" s="39"/>
      <c r="AD43" s="39"/>
      <c r="AE43" s="39"/>
      <c r="AG43" s="39"/>
      <c r="AH43" s="2"/>
      <c r="AI43" s="2"/>
      <c r="AJ43" s="2"/>
      <c r="AK43" s="39"/>
      <c r="AL43" s="39"/>
      <c r="AM43" s="39"/>
      <c r="AN43" s="39"/>
      <c r="AO43" s="39"/>
      <c r="AP43" s="39"/>
      <c r="AQ43" s="39"/>
      <c r="AR43" s="39"/>
      <c r="AT43" s="39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</row>
    <row r="44" spans="2:57" ht="13.5" customHeight="1" x14ac:dyDescent="0.25">
      <c r="B44" s="12" t="s">
        <v>27</v>
      </c>
      <c r="C44" s="4">
        <f t="shared" ref="C44:AP44" si="46">C40+C42</f>
        <v>14346</v>
      </c>
      <c r="D44" s="4">
        <f t="shared" si="46"/>
        <v>19034</v>
      </c>
      <c r="E44" s="4">
        <f t="shared" si="46"/>
        <v>24694</v>
      </c>
      <c r="F44" s="4">
        <f t="shared" si="46"/>
        <v>57126.299999999996</v>
      </c>
      <c r="G44" s="4">
        <f t="shared" si="46"/>
        <v>64451</v>
      </c>
      <c r="H44" s="4">
        <f t="shared" ref="H44:O44" si="47">H40+H42</f>
        <v>72702</v>
      </c>
      <c r="I44" s="4">
        <f t="shared" si="47"/>
        <v>123462</v>
      </c>
      <c r="J44" s="4">
        <f t="shared" si="47"/>
        <v>119743</v>
      </c>
      <c r="K44" s="4">
        <f t="shared" ref="K44" si="48">K40+K42</f>
        <v>128069</v>
      </c>
      <c r="L44" s="4">
        <f t="shared" si="47"/>
        <v>134460</v>
      </c>
      <c r="M44" s="4">
        <f t="shared" si="47"/>
        <v>1043140</v>
      </c>
      <c r="N44" s="4">
        <f t="shared" si="47"/>
        <v>1145207</v>
      </c>
      <c r="O44" s="4">
        <f t="shared" si="47"/>
        <v>1009223</v>
      </c>
      <c r="P44" s="4">
        <f t="shared" ref="P44:Q44" si="49">P40+P42</f>
        <v>859707.54864413582</v>
      </c>
      <c r="Q44" s="4">
        <f t="shared" si="49"/>
        <v>925156.49254284019</v>
      </c>
      <c r="R44" s="4"/>
      <c r="S44" s="40">
        <f t="shared" si="46"/>
        <v>28895</v>
      </c>
      <c r="T44" s="4">
        <f t="shared" si="46"/>
        <v>58112</v>
      </c>
      <c r="U44" s="4">
        <f t="shared" ref="U44:Y44" si="50">U40+U42</f>
        <v>69157</v>
      </c>
      <c r="V44" s="4">
        <f t="shared" si="50"/>
        <v>74656</v>
      </c>
      <c r="W44" s="4">
        <f t="shared" si="50"/>
        <v>122268</v>
      </c>
      <c r="X44" s="4">
        <f t="shared" si="50"/>
        <v>126756</v>
      </c>
      <c r="Y44" s="4">
        <f t="shared" si="50"/>
        <v>128019</v>
      </c>
      <c r="Z44" s="4">
        <f t="shared" ref="Z44:AB44" si="51">Z40+Z42</f>
        <v>153881</v>
      </c>
      <c r="AA44" s="4">
        <f t="shared" si="51"/>
        <v>1314758</v>
      </c>
      <c r="AB44" s="4">
        <f t="shared" si="51"/>
        <v>1168926</v>
      </c>
      <c r="AC44" s="4">
        <f t="shared" ref="AC44" si="52">AC40+AC42</f>
        <v>970630</v>
      </c>
      <c r="AD44" s="4">
        <f t="shared" ref="AD44:AE44" si="53">AD40+AD42</f>
        <v>844536</v>
      </c>
      <c r="AE44" s="4">
        <f t="shared" si="53"/>
        <v>917825</v>
      </c>
      <c r="AG44" s="40">
        <f t="shared" si="46"/>
        <v>30118</v>
      </c>
      <c r="AH44" s="4">
        <f t="shared" si="46"/>
        <v>60469</v>
      </c>
      <c r="AI44" s="4">
        <f t="shared" si="46"/>
        <v>68305</v>
      </c>
      <c r="AJ44" s="4">
        <f t="shared" si="46"/>
        <v>82305</v>
      </c>
      <c r="AK44" s="4">
        <f t="shared" si="46"/>
        <v>117740</v>
      </c>
      <c r="AL44" s="4">
        <f t="shared" ref="AL44" si="54">AL40+AL42</f>
        <v>124609</v>
      </c>
      <c r="AM44" s="4">
        <f t="shared" si="46"/>
        <v>130419</v>
      </c>
      <c r="AN44" s="4">
        <f t="shared" si="46"/>
        <v>352761</v>
      </c>
      <c r="AO44" s="4">
        <f t="shared" si="46"/>
        <v>1399323</v>
      </c>
      <c r="AP44" s="4">
        <f t="shared" si="46"/>
        <v>1173006</v>
      </c>
      <c r="AQ44" s="4">
        <f t="shared" ref="AQ44:AR44" si="55">AQ40+AQ42</f>
        <v>888611</v>
      </c>
      <c r="AR44" s="4">
        <f t="shared" si="55"/>
        <v>845530</v>
      </c>
      <c r="AT44" s="40">
        <v>30613</v>
      </c>
      <c r="AU44" s="4">
        <v>65655</v>
      </c>
      <c r="AV44" s="4">
        <v>68471</v>
      </c>
      <c r="AW44" s="4">
        <v>116775</v>
      </c>
      <c r="AX44" s="4">
        <f t="shared" ref="AX44:BB44" si="56">AX40+AX42</f>
        <v>120049</v>
      </c>
      <c r="AY44" s="4">
        <f t="shared" ref="AY44" si="57">AY40+AY42</f>
        <v>126364</v>
      </c>
      <c r="AZ44" s="4">
        <f t="shared" si="56"/>
        <v>137872</v>
      </c>
      <c r="BA44" s="4">
        <f t="shared" si="56"/>
        <v>686118</v>
      </c>
      <c r="BB44" s="4">
        <f t="shared" si="56"/>
        <v>1131710</v>
      </c>
      <c r="BC44" s="4">
        <f t="shared" ref="BC44:BD44" si="58">BC40+BC42</f>
        <v>1203377</v>
      </c>
      <c r="BD44" s="4">
        <f t="shared" si="58"/>
        <v>899704</v>
      </c>
      <c r="BE44" s="4">
        <f t="shared" ref="BE44" si="59">BE40+BE42</f>
        <v>862735</v>
      </c>
    </row>
    <row r="45" spans="2:57" ht="4.9000000000000004" customHeight="1" x14ac:dyDescent="0.25">
      <c r="B45" s="12"/>
      <c r="C45" s="5"/>
      <c r="D45" s="5"/>
      <c r="E45" s="5"/>
      <c r="F45" s="5"/>
      <c r="G45" s="5"/>
      <c r="H45" s="5"/>
      <c r="I45" s="5"/>
      <c r="J45" s="5"/>
      <c r="K45" s="44"/>
      <c r="L45" s="44"/>
      <c r="M45" s="44"/>
      <c r="N45" s="44"/>
      <c r="O45" s="44"/>
      <c r="P45" s="44"/>
      <c r="Q45" s="44"/>
      <c r="S45" s="44"/>
      <c r="T45" s="5"/>
      <c r="U45" s="5"/>
      <c r="V45" s="5"/>
      <c r="W45" s="5"/>
      <c r="X45" s="5"/>
      <c r="Y45" s="44"/>
      <c r="Z45" s="44"/>
      <c r="AA45" s="44"/>
      <c r="AB45" s="44"/>
      <c r="AC45" s="44"/>
      <c r="AD45" s="44"/>
      <c r="AE45" s="44"/>
      <c r="AG45" s="44"/>
      <c r="AH45" s="5"/>
      <c r="AI45" s="5"/>
      <c r="AJ45" s="5"/>
      <c r="AK45" s="44"/>
      <c r="AL45" s="44"/>
      <c r="AM45" s="44"/>
      <c r="AN45" s="44"/>
      <c r="AO45" s="44"/>
      <c r="AP45" s="44"/>
      <c r="AQ45" s="44"/>
      <c r="AR45" s="44"/>
      <c r="AT45" s="44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spans="2:57" ht="13.15" customHeight="1" x14ac:dyDescent="0.25">
      <c r="B46" s="10" t="s">
        <v>28</v>
      </c>
      <c r="C46" s="2">
        <v>1425</v>
      </c>
      <c r="D46" s="2">
        <v>1785</v>
      </c>
      <c r="E46" s="2">
        <v>2337</v>
      </c>
      <c r="F46" s="2">
        <v>2347.1999999999998</v>
      </c>
      <c r="G46" s="2">
        <v>3212</v>
      </c>
      <c r="H46" s="2">
        <v>3148</v>
      </c>
      <c r="I46" s="2">
        <v>2898</v>
      </c>
      <c r="J46" s="2">
        <v>3163</v>
      </c>
      <c r="K46" s="39">
        <v>1878</v>
      </c>
      <c r="L46" s="39">
        <v>1073</v>
      </c>
      <c r="M46" s="39">
        <v>2957</v>
      </c>
      <c r="N46" s="39">
        <v>4348</v>
      </c>
      <c r="O46" s="39">
        <v>8540</v>
      </c>
      <c r="P46" s="39">
        <v>20874</v>
      </c>
      <c r="Q46" s="39">
        <v>15783</v>
      </c>
      <c r="S46" s="39">
        <v>2625</v>
      </c>
      <c r="T46" s="2">
        <v>2317</v>
      </c>
      <c r="U46" s="60">
        <v>3719</v>
      </c>
      <c r="V46" s="60">
        <v>3117</v>
      </c>
      <c r="W46" s="60">
        <v>3065</v>
      </c>
      <c r="X46" s="60">
        <v>2984</v>
      </c>
      <c r="Y46" s="79">
        <v>1981</v>
      </c>
      <c r="Z46" s="79">
        <v>1303</v>
      </c>
      <c r="AA46" s="79">
        <v>3312</v>
      </c>
      <c r="AB46" s="79">
        <v>4836</v>
      </c>
      <c r="AC46" s="79">
        <v>13872</v>
      </c>
      <c r="AD46" s="79">
        <v>23158</v>
      </c>
      <c r="AE46" s="79">
        <v>6723</v>
      </c>
      <c r="AG46" s="39">
        <v>2662</v>
      </c>
      <c r="AH46" s="2">
        <v>2482</v>
      </c>
      <c r="AI46" s="2">
        <v>3426</v>
      </c>
      <c r="AJ46" s="2">
        <v>3445</v>
      </c>
      <c r="AK46" s="39">
        <v>3324</v>
      </c>
      <c r="AL46" s="39">
        <v>1813</v>
      </c>
      <c r="AM46" s="39">
        <v>2333</v>
      </c>
      <c r="AN46" s="39">
        <v>1083</v>
      </c>
      <c r="AO46" s="39">
        <v>3712</v>
      </c>
      <c r="AP46" s="39">
        <v>4970</v>
      </c>
      <c r="AQ46" s="39">
        <v>21486</v>
      </c>
      <c r="AR46" s="39">
        <v>25562</v>
      </c>
      <c r="AT46" s="39">
        <v>2465</v>
      </c>
      <c r="AU46" s="2">
        <v>2892</v>
      </c>
      <c r="AV46" s="2">
        <v>3013</v>
      </c>
      <c r="AW46" s="2">
        <v>3326</v>
      </c>
      <c r="AX46" s="2">
        <v>3348</v>
      </c>
      <c r="AY46" s="2">
        <v>1847</v>
      </c>
      <c r="AZ46" s="2">
        <v>2413</v>
      </c>
      <c r="BA46" s="2">
        <v>1379</v>
      </c>
      <c r="BB46" s="2">
        <v>4067</v>
      </c>
      <c r="BC46" s="2">
        <v>5781</v>
      </c>
      <c r="BD46" s="2">
        <v>18111</v>
      </c>
      <c r="BE46" s="2">
        <v>25977</v>
      </c>
    </row>
    <row r="47" spans="2:57" ht="13.5" customHeight="1" x14ac:dyDescent="0.25">
      <c r="B47" s="10" t="s">
        <v>29</v>
      </c>
      <c r="C47" s="2">
        <v>191</v>
      </c>
      <c r="D47" s="2">
        <v>160</v>
      </c>
      <c r="E47" s="2">
        <v>388</v>
      </c>
      <c r="F47" s="2">
        <v>336.6</v>
      </c>
      <c r="G47" s="2">
        <v>544</v>
      </c>
      <c r="H47" s="2">
        <v>825</v>
      </c>
      <c r="I47" s="2">
        <v>895</v>
      </c>
      <c r="J47" s="2">
        <v>879</v>
      </c>
      <c r="K47" s="39">
        <v>1062</v>
      </c>
      <c r="L47" s="39">
        <v>1525</v>
      </c>
      <c r="M47" s="39">
        <v>3001</v>
      </c>
      <c r="N47" s="39">
        <v>4491</v>
      </c>
      <c r="O47" s="39">
        <v>5642</v>
      </c>
      <c r="P47" s="39">
        <v>6971</v>
      </c>
      <c r="Q47" s="39">
        <v>7116.7177636750002</v>
      </c>
      <c r="S47" s="39">
        <v>373</v>
      </c>
      <c r="T47" s="2">
        <v>452</v>
      </c>
      <c r="U47" s="60">
        <v>793</v>
      </c>
      <c r="V47" s="60">
        <v>1614</v>
      </c>
      <c r="W47" s="60">
        <v>1117</v>
      </c>
      <c r="X47" s="60">
        <v>1072</v>
      </c>
      <c r="Y47" s="79">
        <v>1484</v>
      </c>
      <c r="Z47" s="79">
        <v>2653</v>
      </c>
      <c r="AA47" s="79">
        <v>3902</v>
      </c>
      <c r="AB47" s="79">
        <v>5617</v>
      </c>
      <c r="AC47" s="79">
        <v>6838</v>
      </c>
      <c r="AD47" s="79">
        <v>7933</v>
      </c>
      <c r="AE47" s="79">
        <v>7938</v>
      </c>
      <c r="AG47" s="39">
        <v>430</v>
      </c>
      <c r="AH47" s="2">
        <v>448</v>
      </c>
      <c r="AI47" s="2">
        <v>950</v>
      </c>
      <c r="AJ47" s="2">
        <v>969</v>
      </c>
      <c r="AK47" s="39">
        <v>1148</v>
      </c>
      <c r="AL47" s="39">
        <v>1029</v>
      </c>
      <c r="AM47" s="39">
        <v>1483</v>
      </c>
      <c r="AN47" s="39">
        <v>3176</v>
      </c>
      <c r="AO47" s="39">
        <v>4367</v>
      </c>
      <c r="AP47" s="39">
        <v>6083</v>
      </c>
      <c r="AQ47" s="39">
        <v>5695</v>
      </c>
      <c r="AR47" s="39">
        <v>8603</v>
      </c>
      <c r="AT47" s="39">
        <v>456</v>
      </c>
      <c r="AU47" s="2">
        <v>502</v>
      </c>
      <c r="AV47" s="2">
        <v>916</v>
      </c>
      <c r="AW47" s="2">
        <v>881</v>
      </c>
      <c r="AX47" s="2">
        <v>1022</v>
      </c>
      <c r="AY47" s="2">
        <v>991</v>
      </c>
      <c r="AZ47" s="2">
        <v>1680</v>
      </c>
      <c r="BA47" s="2">
        <v>3709</v>
      </c>
      <c r="BB47" s="2">
        <v>5384</v>
      </c>
      <c r="BC47" s="2">
        <v>6209</v>
      </c>
      <c r="BD47" s="2">
        <v>4422</v>
      </c>
      <c r="BE47" s="2">
        <v>6948</v>
      </c>
    </row>
    <row r="48" spans="2:57" ht="13.5" customHeight="1" x14ac:dyDescent="0.25">
      <c r="B48" s="10" t="s">
        <v>30</v>
      </c>
      <c r="C48" s="2">
        <v>10343</v>
      </c>
      <c r="D48" s="2">
        <v>9631</v>
      </c>
      <c r="E48" s="2">
        <v>11210</v>
      </c>
      <c r="F48" s="2">
        <v>3076.3</v>
      </c>
      <c r="G48" s="2">
        <v>22989</v>
      </c>
      <c r="H48" s="2">
        <v>28107</v>
      </c>
      <c r="I48" s="2">
        <v>11352</v>
      </c>
      <c r="J48" s="2">
        <v>60259</v>
      </c>
      <c r="K48" s="39">
        <v>83664</v>
      </c>
      <c r="L48" s="39">
        <f>97487+212</f>
        <v>97699</v>
      </c>
      <c r="M48" s="39">
        <f>2024+202</f>
        <v>2226</v>
      </c>
      <c r="N48" s="39">
        <v>3751</v>
      </c>
      <c r="O48" s="39">
        <v>2720.4718924230001</v>
      </c>
      <c r="P48" s="39">
        <v>4560.4108714800004</v>
      </c>
      <c r="Q48" s="39">
        <v>3222.7740699999927</v>
      </c>
      <c r="S48" s="39">
        <v>12000</v>
      </c>
      <c r="T48" s="2">
        <v>2708</v>
      </c>
      <c r="U48" s="60">
        <v>27079</v>
      </c>
      <c r="V48" s="60">
        <v>27063</v>
      </c>
      <c r="W48" s="60">
        <v>21449</v>
      </c>
      <c r="X48" s="60">
        <v>72823</v>
      </c>
      <c r="Y48" s="79">
        <v>86501</v>
      </c>
      <c r="Z48" s="79">
        <v>89040</v>
      </c>
      <c r="AA48" s="79">
        <v>1998</v>
      </c>
      <c r="AB48" s="79">
        <v>3495</v>
      </c>
      <c r="AC48" s="79">
        <v>5807.278104477864</v>
      </c>
      <c r="AD48" s="79">
        <v>4381.9957006289997</v>
      </c>
      <c r="AE48" s="79">
        <v>3526.0539400000571</v>
      </c>
      <c r="AG48" s="39">
        <v>18632</v>
      </c>
      <c r="AH48" s="2">
        <v>4338</v>
      </c>
      <c r="AI48" s="2">
        <v>27556</v>
      </c>
      <c r="AJ48" s="2">
        <v>26419</v>
      </c>
      <c r="AK48" s="39">
        <v>25938</v>
      </c>
      <c r="AL48" s="39">
        <v>89330</v>
      </c>
      <c r="AM48" s="39">
        <v>86067</v>
      </c>
      <c r="AN48" s="39">
        <v>84120</v>
      </c>
      <c r="AO48" s="39">
        <v>4044</v>
      </c>
      <c r="AP48" s="39">
        <v>3250</v>
      </c>
      <c r="AQ48" s="39">
        <v>5228</v>
      </c>
      <c r="AR48" s="39">
        <v>4190.5813728620114</v>
      </c>
      <c r="AT48" s="39">
        <v>18023</v>
      </c>
      <c r="AU48" s="2">
        <v>7181</v>
      </c>
      <c r="AV48" s="2">
        <v>26876</v>
      </c>
      <c r="AW48" s="2">
        <v>25291</v>
      </c>
      <c r="AX48" s="2">
        <v>42441</v>
      </c>
      <c r="AY48" s="2">
        <v>96146</v>
      </c>
      <c r="AZ48" s="2">
        <v>93483</v>
      </c>
      <c r="BA48" s="2">
        <v>2372</v>
      </c>
      <c r="BB48" s="2">
        <v>3740</v>
      </c>
      <c r="BC48" s="2">
        <v>3371</v>
      </c>
      <c r="BD48" s="2">
        <v>4873.0286653288922</v>
      </c>
      <c r="BE48" s="2">
        <v>3646.1351299999951</v>
      </c>
    </row>
    <row r="49" spans="2:57" ht="13.15" customHeight="1" x14ac:dyDescent="0.25">
      <c r="B49" s="10" t="s">
        <v>31</v>
      </c>
      <c r="C49" s="2">
        <v>33372</v>
      </c>
      <c r="D49" s="2">
        <v>45633</v>
      </c>
      <c r="E49" s="2">
        <v>36446</v>
      </c>
      <c r="F49" s="2">
        <v>36772.300000000003</v>
      </c>
      <c r="G49" s="2">
        <v>45674</v>
      </c>
      <c r="H49" s="2">
        <v>51658</v>
      </c>
      <c r="I49" s="2">
        <v>68361</v>
      </c>
      <c r="J49" s="2">
        <v>102744</v>
      </c>
      <c r="K49" s="39">
        <v>159520</v>
      </c>
      <c r="L49" s="39">
        <v>149167</v>
      </c>
      <c r="M49" s="39">
        <v>232353</v>
      </c>
      <c r="N49" s="39">
        <v>121229</v>
      </c>
      <c r="O49" s="39">
        <v>51301</v>
      </c>
      <c r="P49" s="39">
        <v>68528</v>
      </c>
      <c r="Q49" s="39">
        <v>87025</v>
      </c>
      <c r="S49" s="39">
        <v>35284</v>
      </c>
      <c r="T49" s="2">
        <v>33524</v>
      </c>
      <c r="U49" s="60">
        <v>48076</v>
      </c>
      <c r="V49" s="60">
        <v>55951</v>
      </c>
      <c r="W49" s="60">
        <v>72342</v>
      </c>
      <c r="X49" s="60">
        <v>114288</v>
      </c>
      <c r="Y49" s="79">
        <v>149145</v>
      </c>
      <c r="Z49" s="79">
        <v>158157</v>
      </c>
      <c r="AA49" s="79">
        <v>319854</v>
      </c>
      <c r="AB49" s="79">
        <v>123082</v>
      </c>
      <c r="AC49" s="79">
        <v>37573</v>
      </c>
      <c r="AD49" s="79">
        <v>56702</v>
      </c>
      <c r="AE49" s="79">
        <v>78313</v>
      </c>
      <c r="AG49" s="39">
        <v>37414</v>
      </c>
      <c r="AH49" s="2">
        <v>35411</v>
      </c>
      <c r="AI49" s="2">
        <v>53558</v>
      </c>
      <c r="AJ49" s="2">
        <v>60182</v>
      </c>
      <c r="AK49" s="39">
        <v>84481</v>
      </c>
      <c r="AL49" s="39">
        <v>114480</v>
      </c>
      <c r="AM49" s="39">
        <v>142922</v>
      </c>
      <c r="AN49" s="39">
        <v>158900</v>
      </c>
      <c r="AO49" s="39">
        <v>274207</v>
      </c>
      <c r="AP49" s="39">
        <v>83252</v>
      </c>
      <c r="AQ49" s="39">
        <v>80934</v>
      </c>
      <c r="AR49" s="39">
        <v>72976</v>
      </c>
      <c r="AT49" s="39">
        <v>41172</v>
      </c>
      <c r="AU49" s="2">
        <v>44374</v>
      </c>
      <c r="AV49" s="2">
        <v>59810</v>
      </c>
      <c r="AW49" s="2">
        <v>58291</v>
      </c>
      <c r="AX49" s="2">
        <v>89105</v>
      </c>
      <c r="AY49" s="2">
        <v>135794</v>
      </c>
      <c r="AZ49" s="2">
        <v>144189</v>
      </c>
      <c r="BA49" s="2">
        <v>190035</v>
      </c>
      <c r="BB49" s="2">
        <v>151332</v>
      </c>
      <c r="BC49" s="2">
        <v>45338</v>
      </c>
      <c r="BD49" s="2">
        <v>74148</v>
      </c>
      <c r="BE49" s="2">
        <v>85268</v>
      </c>
    </row>
    <row r="50" spans="2:57" ht="13.5" customHeight="1" x14ac:dyDescent="0.25">
      <c r="B50" s="10" t="s">
        <v>32</v>
      </c>
      <c r="C50" s="2">
        <v>520</v>
      </c>
      <c r="D50" s="2">
        <v>840</v>
      </c>
      <c r="E50" s="2">
        <v>683</v>
      </c>
      <c r="F50" s="2">
        <v>590.4</v>
      </c>
      <c r="G50" s="2">
        <v>2322</v>
      </c>
      <c r="H50" s="2">
        <v>1550</v>
      </c>
      <c r="I50" s="2">
        <v>883</v>
      </c>
      <c r="J50" s="2">
        <v>1952</v>
      </c>
      <c r="K50" s="39">
        <v>1929</v>
      </c>
      <c r="L50" s="39">
        <v>2787</v>
      </c>
      <c r="M50" s="39">
        <v>5635</v>
      </c>
      <c r="N50" s="39">
        <v>9497</v>
      </c>
      <c r="O50" s="39">
        <v>5642</v>
      </c>
      <c r="P50" s="39">
        <v>4585</v>
      </c>
      <c r="Q50" s="39">
        <v>5132</v>
      </c>
      <c r="S50" s="39">
        <v>879</v>
      </c>
      <c r="T50" s="2">
        <v>773</v>
      </c>
      <c r="U50" s="60">
        <v>2370</v>
      </c>
      <c r="V50" s="60">
        <v>1264</v>
      </c>
      <c r="W50" s="60">
        <v>774</v>
      </c>
      <c r="X50" s="60">
        <v>1436</v>
      </c>
      <c r="Y50" s="79">
        <v>2488</v>
      </c>
      <c r="Z50" s="79">
        <v>3271</v>
      </c>
      <c r="AA50" s="79">
        <v>7127</v>
      </c>
      <c r="AB50" s="79">
        <v>5600</v>
      </c>
      <c r="AC50" s="79">
        <v>2190</v>
      </c>
      <c r="AD50" s="79">
        <v>2907</v>
      </c>
      <c r="AE50" s="79">
        <v>2934</v>
      </c>
      <c r="AG50" s="39">
        <v>623</v>
      </c>
      <c r="AH50" s="2">
        <v>752</v>
      </c>
      <c r="AI50" s="2">
        <v>1145</v>
      </c>
      <c r="AJ50" s="2">
        <v>1509</v>
      </c>
      <c r="AK50" s="39">
        <v>756</v>
      </c>
      <c r="AL50" s="39">
        <v>1866</v>
      </c>
      <c r="AM50" s="39">
        <v>3339</v>
      </c>
      <c r="AN50" s="39">
        <v>3753</v>
      </c>
      <c r="AO50" s="39">
        <v>7996</v>
      </c>
      <c r="AP50" s="39">
        <v>5892</v>
      </c>
      <c r="AQ50" s="39">
        <v>2888</v>
      </c>
      <c r="AR50" s="39">
        <v>4295</v>
      </c>
      <c r="AT50" s="39">
        <v>694</v>
      </c>
      <c r="AU50" s="2">
        <v>1054</v>
      </c>
      <c r="AV50" s="2">
        <v>1465</v>
      </c>
      <c r="AW50" s="2">
        <v>1595</v>
      </c>
      <c r="AX50" s="2">
        <v>1810</v>
      </c>
      <c r="AY50" s="2">
        <v>1156</v>
      </c>
      <c r="AZ50" s="2">
        <v>3361</v>
      </c>
      <c r="BA50" s="2">
        <v>9978</v>
      </c>
      <c r="BB50" s="2">
        <v>9730</v>
      </c>
      <c r="BC50" s="2">
        <v>8701</v>
      </c>
      <c r="BD50" s="2">
        <v>3784</v>
      </c>
      <c r="BE50" s="2">
        <v>4293</v>
      </c>
    </row>
    <row r="51" spans="2:57" ht="13.5" customHeight="1" x14ac:dyDescent="0.25">
      <c r="B51" s="8" t="s">
        <v>33</v>
      </c>
      <c r="C51" s="4">
        <f t="shared" ref="C51:AP51" si="60">SUM(C46:C50)</f>
        <v>45851</v>
      </c>
      <c r="D51" s="4">
        <f t="shared" si="60"/>
        <v>58049</v>
      </c>
      <c r="E51" s="4">
        <f t="shared" si="60"/>
        <v>51064</v>
      </c>
      <c r="F51" s="4">
        <f t="shared" si="60"/>
        <v>43122.8</v>
      </c>
      <c r="G51" s="4">
        <f t="shared" si="60"/>
        <v>74741</v>
      </c>
      <c r="H51" s="4">
        <f t="shared" ref="H51:N51" si="61">SUM(H46:H50)</f>
        <v>85288</v>
      </c>
      <c r="I51" s="4">
        <f t="shared" si="61"/>
        <v>84389</v>
      </c>
      <c r="J51" s="4">
        <f t="shared" si="61"/>
        <v>168997</v>
      </c>
      <c r="K51" s="4">
        <f t="shared" si="61"/>
        <v>248053</v>
      </c>
      <c r="L51" s="4">
        <f t="shared" si="61"/>
        <v>252251</v>
      </c>
      <c r="M51" s="4">
        <f t="shared" si="61"/>
        <v>246172</v>
      </c>
      <c r="N51" s="4">
        <f t="shared" si="61"/>
        <v>143316</v>
      </c>
      <c r="O51" s="4">
        <f t="shared" ref="O51" si="62">SUM(O46:O50)</f>
        <v>73845.471892422996</v>
      </c>
      <c r="P51" s="4">
        <f t="shared" ref="P51:Q51" si="63">SUM(P46:P50)</f>
        <v>105518.41087148001</v>
      </c>
      <c r="Q51" s="4">
        <f t="shared" si="63"/>
        <v>118279.49183367498</v>
      </c>
      <c r="R51" s="4"/>
      <c r="S51" s="40">
        <f t="shared" si="60"/>
        <v>51161</v>
      </c>
      <c r="T51" s="4">
        <f t="shared" si="60"/>
        <v>39774</v>
      </c>
      <c r="U51" s="4">
        <f t="shared" ref="U51:V51" si="64">SUM(U46:U50)</f>
        <v>82037</v>
      </c>
      <c r="V51" s="4">
        <f t="shared" si="64"/>
        <v>89009</v>
      </c>
      <c r="W51" s="4">
        <f t="shared" ref="W51:Y51" si="65">SUM(W46:W50)</f>
        <v>98747</v>
      </c>
      <c r="X51" s="4">
        <f t="shared" si="65"/>
        <v>192603</v>
      </c>
      <c r="Y51" s="4">
        <f t="shared" si="65"/>
        <v>241599</v>
      </c>
      <c r="Z51" s="4">
        <f t="shared" ref="Z51:AB51" si="66">SUM(Z46:Z50)</f>
        <v>254424</v>
      </c>
      <c r="AA51" s="4">
        <f t="shared" si="66"/>
        <v>336193</v>
      </c>
      <c r="AB51" s="4">
        <f t="shared" si="66"/>
        <v>142630</v>
      </c>
      <c r="AC51" s="4">
        <f t="shared" ref="AC51" si="67">SUM(AC46:AC50)</f>
        <v>66280.278104477868</v>
      </c>
      <c r="AD51" s="4">
        <f t="shared" ref="AD51:AE51" si="68">SUM(AD46:AD50)</f>
        <v>95081.995700628991</v>
      </c>
      <c r="AE51" s="4">
        <f t="shared" si="68"/>
        <v>99434.053940000056</v>
      </c>
      <c r="AG51" s="40">
        <f t="shared" si="60"/>
        <v>59761</v>
      </c>
      <c r="AH51" s="4">
        <f t="shared" si="60"/>
        <v>43431</v>
      </c>
      <c r="AI51" s="4">
        <f t="shared" si="60"/>
        <v>86635</v>
      </c>
      <c r="AJ51" s="4">
        <f t="shared" si="60"/>
        <v>92524</v>
      </c>
      <c r="AK51" s="4">
        <f t="shared" si="60"/>
        <v>115647</v>
      </c>
      <c r="AL51" s="4">
        <f t="shared" ref="AL51" si="69">SUM(AL46:AL50)</f>
        <v>208518</v>
      </c>
      <c r="AM51" s="4">
        <f t="shared" si="60"/>
        <v>236144</v>
      </c>
      <c r="AN51" s="4">
        <f t="shared" si="60"/>
        <v>251032</v>
      </c>
      <c r="AO51" s="4">
        <f t="shared" si="60"/>
        <v>294326</v>
      </c>
      <c r="AP51" s="4">
        <f t="shared" si="60"/>
        <v>103447</v>
      </c>
      <c r="AQ51" s="4">
        <f t="shared" ref="AQ51:AR51" si="70">SUM(AQ46:AQ50)</f>
        <v>116231</v>
      </c>
      <c r="AR51" s="4">
        <f t="shared" si="70"/>
        <v>115626.58137286201</v>
      </c>
      <c r="AT51" s="40">
        <v>62810</v>
      </c>
      <c r="AU51" s="4">
        <v>56003</v>
      </c>
      <c r="AV51" s="4">
        <v>92080</v>
      </c>
      <c r="AW51" s="4">
        <v>89384</v>
      </c>
      <c r="AX51" s="4">
        <f t="shared" ref="AX51:BB51" si="71">SUM(AX46:AX50)</f>
        <v>137726</v>
      </c>
      <c r="AY51" s="4">
        <f t="shared" ref="AY51" si="72">SUM(AY46:AY50)</f>
        <v>235934</v>
      </c>
      <c r="AZ51" s="4">
        <f t="shared" si="71"/>
        <v>245126</v>
      </c>
      <c r="BA51" s="4">
        <f t="shared" si="71"/>
        <v>207473</v>
      </c>
      <c r="BB51" s="4">
        <f t="shared" si="71"/>
        <v>174253</v>
      </c>
      <c r="BC51" s="4">
        <f t="shared" ref="BC51:BD51" si="73">SUM(BC46:BC50)</f>
        <v>69400</v>
      </c>
      <c r="BD51" s="4">
        <f t="shared" si="73"/>
        <v>105338.02866532889</v>
      </c>
      <c r="BE51" s="4">
        <f t="shared" ref="BE51" si="74">SUM(BE46:BE50)</f>
        <v>126132.13513</v>
      </c>
    </row>
    <row r="52" spans="2:57" ht="4.9000000000000004" customHeight="1" x14ac:dyDescent="0.25">
      <c r="B52" s="8"/>
      <c r="C52" s="13"/>
      <c r="D52" s="13"/>
      <c r="E52" s="13"/>
      <c r="F52" s="13"/>
      <c r="G52" s="13"/>
      <c r="H52" s="13"/>
      <c r="I52" s="13"/>
      <c r="J52" s="13"/>
      <c r="K52" s="39"/>
      <c r="L52" s="39"/>
      <c r="M52" s="39"/>
      <c r="N52" s="39"/>
      <c r="O52" s="39"/>
      <c r="P52" s="39"/>
      <c r="Q52" s="39"/>
      <c r="S52" s="42"/>
      <c r="T52" s="13"/>
      <c r="U52" s="13"/>
      <c r="V52" s="13"/>
      <c r="W52" s="13"/>
      <c r="X52" s="13"/>
      <c r="Y52" s="39"/>
      <c r="Z52" s="39"/>
      <c r="AA52" s="39"/>
      <c r="AB52" s="39"/>
      <c r="AC52" s="39"/>
      <c r="AD52" s="39"/>
      <c r="AE52" s="39"/>
      <c r="AG52" s="42"/>
      <c r="AH52" s="13"/>
      <c r="AI52" s="13"/>
      <c r="AJ52" s="13"/>
      <c r="AK52" s="39"/>
      <c r="AL52" s="39"/>
      <c r="AM52" s="39"/>
      <c r="AN52" s="39"/>
      <c r="AO52" s="39"/>
      <c r="AP52" s="39"/>
      <c r="AQ52" s="39"/>
      <c r="AR52" s="39"/>
      <c r="AT52" s="42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</row>
    <row r="53" spans="2:57" ht="22.5" x14ac:dyDescent="0.25">
      <c r="B53" s="11" t="s">
        <v>34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44">
        <v>0</v>
      </c>
      <c r="L53" s="44"/>
      <c r="M53" s="44"/>
      <c r="N53" s="44"/>
      <c r="O53" s="44"/>
      <c r="P53" s="44"/>
      <c r="Q53" s="44"/>
      <c r="S53" s="44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44">
        <v>0</v>
      </c>
      <c r="AD53" s="44">
        <v>0</v>
      </c>
      <c r="AE53" s="44">
        <v>0</v>
      </c>
      <c r="AG53" s="39">
        <v>0</v>
      </c>
      <c r="AH53" s="2">
        <v>0</v>
      </c>
      <c r="AI53" s="2">
        <v>0</v>
      </c>
      <c r="AJ53" s="2">
        <v>0</v>
      </c>
      <c r="AK53" s="39">
        <v>0</v>
      </c>
      <c r="AL53" s="39">
        <v>0</v>
      </c>
      <c r="AM53" s="39">
        <v>0</v>
      </c>
      <c r="AN53" s="39"/>
      <c r="AO53" s="39">
        <v>0</v>
      </c>
      <c r="AP53" s="39"/>
      <c r="AQ53" s="39"/>
      <c r="AR53" s="39"/>
      <c r="AT53" s="39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/>
      <c r="BC53" s="2"/>
      <c r="BD53" s="2"/>
      <c r="BE53" s="2"/>
    </row>
    <row r="54" spans="2:57" ht="4.9000000000000004" customHeight="1" x14ac:dyDescent="0.25">
      <c r="B54" s="8"/>
      <c r="C54" s="14"/>
      <c r="D54" s="14"/>
      <c r="E54" s="14"/>
      <c r="F54" s="14"/>
      <c r="G54" s="14"/>
      <c r="H54" s="14"/>
      <c r="I54" s="14"/>
      <c r="J54" s="14"/>
      <c r="K54" s="39"/>
      <c r="L54" s="39"/>
      <c r="M54" s="39"/>
      <c r="N54" s="39"/>
      <c r="O54" s="39"/>
      <c r="P54" s="39"/>
      <c r="Q54" s="39"/>
      <c r="S54" s="43"/>
      <c r="T54" s="14"/>
      <c r="U54" s="14"/>
      <c r="V54" s="14"/>
      <c r="W54" s="14"/>
      <c r="X54" s="14"/>
      <c r="Y54" s="39"/>
      <c r="Z54" s="39"/>
      <c r="AA54" s="39"/>
      <c r="AB54" s="39"/>
      <c r="AC54" s="39"/>
      <c r="AD54" s="39"/>
      <c r="AE54" s="39"/>
      <c r="AG54" s="43"/>
      <c r="AH54" s="14"/>
      <c r="AI54" s="14"/>
      <c r="AJ54" s="14"/>
      <c r="AK54" s="39"/>
      <c r="AL54" s="39"/>
      <c r="AM54" s="39"/>
      <c r="AN54" s="39"/>
      <c r="AO54" s="39"/>
      <c r="AP54" s="39"/>
      <c r="AQ54" s="39"/>
      <c r="AR54" s="39"/>
      <c r="AT54" s="43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</row>
    <row r="55" spans="2:57" ht="13.5" customHeight="1" x14ac:dyDescent="0.25">
      <c r="B55" s="8" t="s">
        <v>35</v>
      </c>
      <c r="C55" s="4">
        <f t="shared" ref="C55:D55" si="75">SUM(C51,C42,C40)</f>
        <v>60197</v>
      </c>
      <c r="D55" s="4">
        <f t="shared" si="75"/>
        <v>77083</v>
      </c>
      <c r="E55" s="4">
        <f t="shared" ref="E55:K55" si="76">SUM(E51,E42,E40)</f>
        <v>75758</v>
      </c>
      <c r="F55" s="4">
        <f t="shared" si="76"/>
        <v>100249.1</v>
      </c>
      <c r="G55" s="4">
        <f t="shared" si="76"/>
        <v>139192</v>
      </c>
      <c r="H55" s="4">
        <f t="shared" si="76"/>
        <v>157990</v>
      </c>
      <c r="I55" s="4">
        <f t="shared" si="76"/>
        <v>207851</v>
      </c>
      <c r="J55" s="4">
        <f t="shared" si="76"/>
        <v>288740</v>
      </c>
      <c r="K55" s="4">
        <f t="shared" si="76"/>
        <v>376122</v>
      </c>
      <c r="L55" s="4">
        <f t="shared" ref="L55:O55" si="77">SUM(L51,L42,L40)</f>
        <v>386711</v>
      </c>
      <c r="M55" s="4">
        <f t="shared" si="77"/>
        <v>1289312</v>
      </c>
      <c r="N55" s="4">
        <f t="shared" si="77"/>
        <v>1288523</v>
      </c>
      <c r="O55" s="4">
        <f t="shared" si="77"/>
        <v>1083068.471892423</v>
      </c>
      <c r="P55" s="4">
        <f t="shared" ref="P55:Q55" si="78">SUM(P51,P42,P40)</f>
        <v>965225.95951561583</v>
      </c>
      <c r="Q55" s="4">
        <f t="shared" si="78"/>
        <v>1043435.9843765151</v>
      </c>
      <c r="S55" s="40">
        <f t="shared" ref="S55:AL55" si="79">SUM(S51,S42,S40)</f>
        <v>80056</v>
      </c>
      <c r="T55" s="4">
        <f t="shared" si="79"/>
        <v>97886</v>
      </c>
      <c r="U55" s="4">
        <f t="shared" ref="U55:V55" si="80">SUM(U51,U42,U40)</f>
        <v>151194</v>
      </c>
      <c r="V55" s="4">
        <f t="shared" si="80"/>
        <v>163665</v>
      </c>
      <c r="W55" s="4">
        <f t="shared" ref="W55:Y55" si="81">SUM(W51,W42,W40)</f>
        <v>221015</v>
      </c>
      <c r="X55" s="4">
        <f t="shared" si="81"/>
        <v>319359</v>
      </c>
      <c r="Y55" s="4">
        <f t="shared" si="81"/>
        <v>369618</v>
      </c>
      <c r="Z55" s="4">
        <f t="shared" ref="Z55:AB55" si="82">SUM(Z51,Z42,Z40)</f>
        <v>408305</v>
      </c>
      <c r="AA55" s="4">
        <f t="shared" si="82"/>
        <v>1650951</v>
      </c>
      <c r="AB55" s="4">
        <f t="shared" si="82"/>
        <v>1311556</v>
      </c>
      <c r="AC55" s="4">
        <f t="shared" ref="AC55" si="83">SUM(AC51,AC42,AC40)</f>
        <v>1036910.2781044779</v>
      </c>
      <c r="AD55" s="4">
        <f t="shared" ref="AD55:AE55" si="84">SUM(AD51,AD42,AD40)</f>
        <v>939617.99570062896</v>
      </c>
      <c r="AE55" s="4">
        <f t="shared" si="84"/>
        <v>1017259.05394</v>
      </c>
      <c r="AG55" s="40">
        <f t="shared" si="79"/>
        <v>89879</v>
      </c>
      <c r="AH55" s="4">
        <f t="shared" si="79"/>
        <v>103900</v>
      </c>
      <c r="AI55" s="4">
        <f t="shared" si="79"/>
        <v>154940</v>
      </c>
      <c r="AJ55" s="4">
        <f t="shared" si="79"/>
        <v>174829</v>
      </c>
      <c r="AK55" s="4">
        <f t="shared" si="79"/>
        <v>233387</v>
      </c>
      <c r="AL55" s="4">
        <f t="shared" si="79"/>
        <v>333127</v>
      </c>
      <c r="AM55" s="4">
        <f t="shared" ref="AM55:AP55" si="85">SUM(AM51,AM42,AM40)</f>
        <v>366563</v>
      </c>
      <c r="AN55" s="4">
        <f t="shared" si="85"/>
        <v>603793</v>
      </c>
      <c r="AO55" s="4">
        <f t="shared" si="85"/>
        <v>1693649</v>
      </c>
      <c r="AP55" s="4">
        <f t="shared" si="85"/>
        <v>1276453</v>
      </c>
      <c r="AQ55" s="4">
        <f t="shared" ref="AQ55:AR55" si="86">SUM(AQ51,AQ42,AQ40)</f>
        <v>1004842</v>
      </c>
      <c r="AR55" s="4">
        <f t="shared" si="86"/>
        <v>961156.58137286198</v>
      </c>
      <c r="AT55" s="40">
        <v>93423</v>
      </c>
      <c r="AU55" s="4">
        <v>121658</v>
      </c>
      <c r="AV55" s="4">
        <v>160551</v>
      </c>
      <c r="AW55" s="4">
        <v>206159</v>
      </c>
      <c r="AX55" s="4">
        <f t="shared" ref="AX55" si="87">SUM(AX51,AX42,AX40)</f>
        <v>257775</v>
      </c>
      <c r="AY55" s="4">
        <f t="shared" ref="AY55:BB55" si="88">SUM(AY51,AY42,AY40)</f>
        <v>362298</v>
      </c>
      <c r="AZ55" s="4">
        <f t="shared" si="88"/>
        <v>382998</v>
      </c>
      <c r="BA55" s="4">
        <f t="shared" si="88"/>
        <v>893591</v>
      </c>
      <c r="BB55" s="4">
        <f t="shared" si="88"/>
        <v>1305963</v>
      </c>
      <c r="BC55" s="4">
        <f t="shared" ref="BC55:BD55" si="89">SUM(BC51,BC42,BC40)</f>
        <v>1272777</v>
      </c>
      <c r="BD55" s="4">
        <f t="shared" si="89"/>
        <v>1005042.0286653289</v>
      </c>
      <c r="BE55" s="4">
        <f t="shared" ref="BE55" si="90">SUM(BE51,BE42,BE40)</f>
        <v>988867.13512999995</v>
      </c>
    </row>
    <row r="56" spans="2:57" s="83" customFormat="1" ht="13.5" customHeight="1" x14ac:dyDescent="0.25">
      <c r="B56" s="82" t="s">
        <v>147</v>
      </c>
      <c r="E56" s="82">
        <f t="shared" ref="E56:O56" si="91">E28-E55</f>
        <v>0</v>
      </c>
      <c r="F56" s="82">
        <f t="shared" si="91"/>
        <v>0</v>
      </c>
      <c r="G56" s="82">
        <f t="shared" si="91"/>
        <v>0</v>
      </c>
      <c r="H56" s="82">
        <f t="shared" si="91"/>
        <v>0</v>
      </c>
      <c r="I56" s="82">
        <f t="shared" si="91"/>
        <v>0</v>
      </c>
      <c r="J56" s="82">
        <f t="shared" si="91"/>
        <v>0</v>
      </c>
      <c r="K56" s="82">
        <f t="shared" si="91"/>
        <v>0</v>
      </c>
      <c r="L56" s="82">
        <f t="shared" si="91"/>
        <v>0</v>
      </c>
      <c r="M56" s="82">
        <f t="shared" si="91"/>
        <v>0</v>
      </c>
      <c r="N56" s="82">
        <f t="shared" si="91"/>
        <v>0</v>
      </c>
      <c r="O56" s="85">
        <f t="shared" si="91"/>
        <v>-0.47189242299646139</v>
      </c>
      <c r="P56" s="85">
        <f t="shared" ref="P56:Q56" si="92">P28-P55</f>
        <v>4.0484384167939425E-2</v>
      </c>
      <c r="Q56" s="85">
        <f t="shared" si="92"/>
        <v>1.5623484854586422E-2</v>
      </c>
      <c r="R56" s="82"/>
      <c r="S56" s="82">
        <f t="shared" ref="S56:AB56" si="93">S28-S55</f>
        <v>0</v>
      </c>
      <c r="T56" s="82">
        <f t="shared" si="93"/>
        <v>0</v>
      </c>
      <c r="U56" s="82">
        <f t="shared" si="93"/>
        <v>0</v>
      </c>
      <c r="V56" s="82">
        <f t="shared" si="93"/>
        <v>0</v>
      </c>
      <c r="W56" s="82">
        <f t="shared" si="93"/>
        <v>0</v>
      </c>
      <c r="X56" s="82">
        <f t="shared" si="93"/>
        <v>0</v>
      </c>
      <c r="Y56" s="82">
        <f t="shared" si="93"/>
        <v>0</v>
      </c>
      <c r="Z56" s="82">
        <f t="shared" si="93"/>
        <v>0</v>
      </c>
      <c r="AA56" s="82">
        <f t="shared" si="93"/>
        <v>0</v>
      </c>
      <c r="AB56" s="82">
        <f t="shared" si="93"/>
        <v>0</v>
      </c>
      <c r="AC56" s="82">
        <f t="shared" ref="AC56" si="94">AC28-AC55</f>
        <v>-0.27810447791125625</v>
      </c>
      <c r="AD56" s="82">
        <f t="shared" ref="AD56:AE56" si="95">AD28-AD55</f>
        <v>4.2993710376322269E-3</v>
      </c>
      <c r="AE56" s="82">
        <f t="shared" si="95"/>
        <v>-5.3939999896101654E-2</v>
      </c>
      <c r="AF56" s="82"/>
      <c r="AG56" s="82">
        <f t="shared" ref="AG56:AQ56" si="96">AG28-AG55</f>
        <v>0</v>
      </c>
      <c r="AH56" s="82">
        <f t="shared" si="96"/>
        <v>0</v>
      </c>
      <c r="AI56" s="82">
        <f t="shared" si="96"/>
        <v>0</v>
      </c>
      <c r="AJ56" s="82">
        <f t="shared" si="96"/>
        <v>0</v>
      </c>
      <c r="AK56" s="82">
        <f t="shared" si="96"/>
        <v>0</v>
      </c>
      <c r="AL56" s="82">
        <f t="shared" si="96"/>
        <v>0</v>
      </c>
      <c r="AM56" s="82">
        <f t="shared" si="96"/>
        <v>0</v>
      </c>
      <c r="AN56" s="82">
        <f t="shared" si="96"/>
        <v>0</v>
      </c>
      <c r="AO56" s="82">
        <f t="shared" si="96"/>
        <v>0</v>
      </c>
      <c r="AP56" s="82">
        <f t="shared" si="96"/>
        <v>0</v>
      </c>
      <c r="AQ56" s="82">
        <f t="shared" si="96"/>
        <v>0</v>
      </c>
      <c r="AR56" s="82">
        <f t="shared" ref="AR56" si="97">AR28-AR55</f>
        <v>0.41862713801674545</v>
      </c>
      <c r="AS56" s="82"/>
      <c r="AT56" s="82">
        <f t="shared" ref="AT56:BB56" si="98">AT28-AT55</f>
        <v>0</v>
      </c>
      <c r="AU56" s="82">
        <f t="shared" si="98"/>
        <v>0</v>
      </c>
      <c r="AV56" s="82">
        <f t="shared" si="98"/>
        <v>0</v>
      </c>
      <c r="AW56" s="82">
        <f t="shared" si="98"/>
        <v>0</v>
      </c>
      <c r="AX56" s="82">
        <f t="shared" si="98"/>
        <v>0</v>
      </c>
      <c r="AY56" s="82">
        <f t="shared" si="98"/>
        <v>0</v>
      </c>
      <c r="AZ56" s="82">
        <f t="shared" si="98"/>
        <v>0</v>
      </c>
      <c r="BA56" s="82">
        <f t="shared" si="98"/>
        <v>0</v>
      </c>
      <c r="BB56" s="82">
        <f t="shared" si="98"/>
        <v>0</v>
      </c>
      <c r="BC56" s="82">
        <f t="shared" ref="BC56:BD56" si="99">BC28-BC55</f>
        <v>0</v>
      </c>
      <c r="BD56" s="82">
        <f t="shared" si="99"/>
        <v>-2.8665328864008188E-2</v>
      </c>
      <c r="BE56" s="82">
        <f t="shared" ref="BE56" si="100">BE28-BE55</f>
        <v>-0.13512999995145947</v>
      </c>
    </row>
    <row r="58" spans="2:57" ht="13.5" customHeight="1" x14ac:dyDescent="0.25">
      <c r="AC58" s="61"/>
      <c r="AD58" s="61"/>
      <c r="AE58" s="61"/>
    </row>
    <row r="59" spans="2:57" ht="13.5" customHeight="1" x14ac:dyDescent="0.25">
      <c r="AA59" s="61"/>
      <c r="AB59" s="61"/>
      <c r="AC59" s="61"/>
      <c r="AD59" s="61"/>
      <c r="AE59" s="61"/>
    </row>
    <row r="61" spans="2:57" ht="13.5" customHeight="1" x14ac:dyDescent="0.25">
      <c r="G61"/>
      <c r="H61"/>
      <c r="I61"/>
      <c r="J61"/>
      <c r="K61"/>
      <c r="L61"/>
      <c r="M61"/>
      <c r="N61"/>
      <c r="O61"/>
      <c r="P61"/>
      <c r="Q61"/>
    </row>
    <row r="62" spans="2:57" ht="13.5" customHeight="1" x14ac:dyDescent="0.25">
      <c r="B62" s="21" t="s">
        <v>74</v>
      </c>
      <c r="G62"/>
      <c r="H62"/>
      <c r="I62"/>
      <c r="J62"/>
      <c r="K62"/>
      <c r="L62"/>
      <c r="M62"/>
      <c r="N62"/>
      <c r="O62"/>
      <c r="P62"/>
      <c r="Q62"/>
    </row>
    <row r="63" spans="2:57" ht="13.5" customHeight="1" x14ac:dyDescent="0.25">
      <c r="B63" s="9" t="s">
        <v>83</v>
      </c>
      <c r="G63"/>
      <c r="H63"/>
      <c r="I63"/>
      <c r="J63"/>
      <c r="K63"/>
      <c r="L63"/>
      <c r="M63"/>
      <c r="N63"/>
      <c r="O63"/>
      <c r="P63"/>
      <c r="Q63"/>
    </row>
    <row r="64" spans="2:57" ht="15.75" thickBot="1" x14ac:dyDescent="0.3">
      <c r="B64" s="9" t="s">
        <v>82</v>
      </c>
      <c r="C64" s="18"/>
      <c r="D64" s="18"/>
      <c r="E64" s="18"/>
      <c r="F64" s="16"/>
      <c r="G64" s="57"/>
      <c r="H64" s="57"/>
      <c r="I64" s="57"/>
      <c r="J64" s="57"/>
      <c r="S64" s="45"/>
      <c r="T64" s="16"/>
      <c r="U64" s="16"/>
      <c r="V64" s="16"/>
      <c r="W64" s="16"/>
      <c r="X64" s="16"/>
      <c r="AF64" s="58"/>
      <c r="AG64" s="45"/>
      <c r="AH64" s="16"/>
      <c r="AI64" s="16"/>
      <c r="AJ64" s="16"/>
      <c r="AS64" s="58"/>
      <c r="AT64" s="45"/>
      <c r="AU64" s="16"/>
      <c r="AV64" s="16"/>
      <c r="AW64" s="16"/>
      <c r="AX64" s="16"/>
      <c r="AY64" s="16"/>
      <c r="AZ64" s="16"/>
      <c r="BA64" s="16"/>
    </row>
    <row r="65" spans="2:57" ht="23.25" thickTop="1" x14ac:dyDescent="0.25">
      <c r="B65" s="8"/>
      <c r="C65" s="29" t="s">
        <v>72</v>
      </c>
      <c r="D65" s="29" t="s">
        <v>73</v>
      </c>
      <c r="E65" s="29" t="s">
        <v>38</v>
      </c>
      <c r="F65" s="29" t="s">
        <v>39</v>
      </c>
      <c r="G65" s="29" t="s">
        <v>97</v>
      </c>
      <c r="H65" s="29" t="s">
        <v>114</v>
      </c>
      <c r="I65" s="29" t="s">
        <v>122</v>
      </c>
      <c r="J65" s="29" t="s">
        <v>133</v>
      </c>
      <c r="K65" s="29" t="s">
        <v>141</v>
      </c>
      <c r="L65" s="29" t="s">
        <v>149</v>
      </c>
      <c r="M65" s="29" t="s">
        <v>156</v>
      </c>
      <c r="N65" s="81" t="s">
        <v>184</v>
      </c>
      <c r="O65" s="81" t="s">
        <v>185</v>
      </c>
      <c r="P65" s="81" t="s">
        <v>186</v>
      </c>
      <c r="Q65" s="81" t="s">
        <v>187</v>
      </c>
      <c r="S65" s="37" t="s">
        <v>86</v>
      </c>
      <c r="T65" s="29" t="s">
        <v>87</v>
      </c>
      <c r="U65" s="29" t="s">
        <v>99</v>
      </c>
      <c r="V65" s="29" t="s">
        <v>116</v>
      </c>
      <c r="W65" s="29" t="s">
        <v>125</v>
      </c>
      <c r="X65" s="29" t="s">
        <v>135</v>
      </c>
      <c r="Y65" s="29" t="s">
        <v>143</v>
      </c>
      <c r="Z65" s="29" t="s">
        <v>152</v>
      </c>
      <c r="AA65" s="29" t="s">
        <v>159</v>
      </c>
      <c r="AB65" s="29" t="s">
        <v>165</v>
      </c>
      <c r="AC65" s="29" t="s">
        <v>170</v>
      </c>
      <c r="AD65" s="29" t="s">
        <v>176</v>
      </c>
      <c r="AE65" s="29" t="s">
        <v>190</v>
      </c>
      <c r="AF65" s="59"/>
      <c r="AG65" s="37" t="s">
        <v>90</v>
      </c>
      <c r="AH65" s="55" t="s">
        <v>91</v>
      </c>
      <c r="AI65" s="55" t="s">
        <v>101</v>
      </c>
      <c r="AJ65" s="55" t="s">
        <v>118</v>
      </c>
      <c r="AK65" s="55" t="s">
        <v>128</v>
      </c>
      <c r="AL65" s="55" t="s">
        <v>137</v>
      </c>
      <c r="AM65" s="55" t="s">
        <v>145</v>
      </c>
      <c r="AN65" s="55" t="s">
        <v>153</v>
      </c>
      <c r="AO65" s="55" t="s">
        <v>160</v>
      </c>
      <c r="AP65" s="55" t="s">
        <v>166</v>
      </c>
      <c r="AQ65" s="55" t="s">
        <v>178</v>
      </c>
      <c r="AR65" s="55" t="s">
        <v>179</v>
      </c>
      <c r="AS65" s="59"/>
      <c r="AT65" s="37" t="s">
        <v>94</v>
      </c>
      <c r="AU65" s="55" t="s">
        <v>95</v>
      </c>
      <c r="AV65" s="55" t="s">
        <v>103</v>
      </c>
      <c r="AW65" s="55" t="s">
        <v>120</v>
      </c>
      <c r="AX65" s="55" t="s">
        <v>131</v>
      </c>
      <c r="AY65" s="55" t="s">
        <v>139</v>
      </c>
      <c r="AZ65" s="55" t="s">
        <v>148</v>
      </c>
      <c r="BA65" s="55" t="s">
        <v>154</v>
      </c>
      <c r="BB65" s="55" t="s">
        <v>161</v>
      </c>
      <c r="BC65" s="55" t="s">
        <v>172</v>
      </c>
      <c r="BD65" s="55" t="s">
        <v>173</v>
      </c>
      <c r="BE65" s="55" t="s">
        <v>182</v>
      </c>
    </row>
    <row r="66" spans="2:57" ht="4.5" customHeight="1" x14ac:dyDescent="0.25">
      <c r="B66" s="8"/>
      <c r="C66" s="20"/>
      <c r="D66" s="20"/>
      <c r="E66" s="20"/>
      <c r="F66" s="35"/>
      <c r="G66" s="35"/>
      <c r="H66" s="35"/>
      <c r="I66" s="35"/>
      <c r="J66" s="35"/>
      <c r="K66" s="73"/>
      <c r="L66" s="73"/>
      <c r="M66" s="73"/>
      <c r="N66" s="73"/>
      <c r="O66" s="73"/>
      <c r="P66" s="73"/>
      <c r="Q66" s="73"/>
      <c r="S66" s="46"/>
      <c r="T66" s="35"/>
      <c r="U66" s="35"/>
      <c r="V66" s="35"/>
      <c r="W66" s="35"/>
      <c r="X66" s="35"/>
      <c r="Y66" s="73"/>
      <c r="Z66" s="73"/>
      <c r="AA66" s="73"/>
      <c r="AB66" s="73"/>
      <c r="AC66" s="73"/>
      <c r="AD66" s="73"/>
      <c r="AE66" s="73"/>
      <c r="AG66" s="46"/>
      <c r="AH66" s="35"/>
      <c r="AI66" s="35"/>
      <c r="AJ66" s="35"/>
      <c r="AK66" s="73"/>
      <c r="AL66" s="73"/>
      <c r="AM66" s="73"/>
      <c r="AN66" s="73"/>
      <c r="AO66" s="73"/>
      <c r="AP66" s="73"/>
      <c r="AQ66" s="73"/>
      <c r="AR66" s="73"/>
      <c r="AT66" s="46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</row>
    <row r="67" spans="2:57" ht="13.5" customHeight="1" x14ac:dyDescent="0.25">
      <c r="B67" s="22" t="s">
        <v>40</v>
      </c>
      <c r="C67" s="2">
        <v>33677</v>
      </c>
      <c r="D67" s="2">
        <v>43885</v>
      </c>
      <c r="E67" s="2">
        <v>43576</v>
      </c>
      <c r="F67" s="2">
        <v>32490.5</v>
      </c>
      <c r="G67" s="2">
        <v>41244</v>
      </c>
      <c r="H67" s="2">
        <v>74815</v>
      </c>
      <c r="I67" s="2">
        <v>78568</v>
      </c>
      <c r="J67" s="2">
        <v>86614</v>
      </c>
      <c r="K67" s="39">
        <v>196125</v>
      </c>
      <c r="L67" s="39">
        <v>255615</v>
      </c>
      <c r="M67" s="39">
        <v>975909</v>
      </c>
      <c r="N67" s="39">
        <v>866434</v>
      </c>
      <c r="O67" s="39">
        <v>301192</v>
      </c>
      <c r="P67" s="39">
        <v>286429</v>
      </c>
      <c r="Q67" s="39">
        <v>290416</v>
      </c>
      <c r="S67" s="39">
        <v>8748</v>
      </c>
      <c r="T67" s="2">
        <v>8236</v>
      </c>
      <c r="U67" s="60">
        <v>14712</v>
      </c>
      <c r="V67" s="60">
        <v>18865</v>
      </c>
      <c r="W67" s="60">
        <v>18305</v>
      </c>
      <c r="X67" s="60">
        <v>37166</v>
      </c>
      <c r="Y67" s="79">
        <v>56921</v>
      </c>
      <c r="Z67" s="79">
        <v>77867</v>
      </c>
      <c r="AA67" s="79">
        <v>316661</v>
      </c>
      <c r="AB67" s="79">
        <v>52147</v>
      </c>
      <c r="AC67" s="79">
        <v>70478</v>
      </c>
      <c r="AD67" s="79">
        <v>64467</v>
      </c>
      <c r="AE67" s="79">
        <v>77561</v>
      </c>
      <c r="AG67" s="39">
        <v>17136</v>
      </c>
      <c r="AH67" s="2">
        <v>15807</v>
      </c>
      <c r="AI67" s="2">
        <v>31558</v>
      </c>
      <c r="AJ67" s="2">
        <v>34886</v>
      </c>
      <c r="AK67" s="39">
        <v>42767</v>
      </c>
      <c r="AL67" s="39">
        <v>69210</v>
      </c>
      <c r="AM67" s="39">
        <v>118213</v>
      </c>
      <c r="AN67" s="39">
        <v>267862</v>
      </c>
      <c r="AO67" s="39">
        <v>596922</v>
      </c>
      <c r="AP67" s="39">
        <v>149829</v>
      </c>
      <c r="AQ67" s="39">
        <v>157669</v>
      </c>
      <c r="AR67" s="39">
        <v>129372</v>
      </c>
      <c r="AT67" s="39">
        <v>24788</v>
      </c>
      <c r="AU67" s="2">
        <v>30209</v>
      </c>
      <c r="AV67" s="2">
        <v>53857</v>
      </c>
      <c r="AW67" s="2">
        <v>59021</v>
      </c>
      <c r="AX67" s="2">
        <v>65437</v>
      </c>
      <c r="AY67" s="2">
        <v>127099</v>
      </c>
      <c r="AZ67" s="2">
        <v>188773</v>
      </c>
      <c r="BA67" s="2">
        <v>615659</v>
      </c>
      <c r="BB67" s="2">
        <v>769364</v>
      </c>
      <c r="BC67" s="2">
        <v>229737</v>
      </c>
      <c r="BD67" s="2">
        <v>234531</v>
      </c>
      <c r="BE67" s="2">
        <v>206318</v>
      </c>
    </row>
    <row r="68" spans="2:57" ht="13.5" customHeight="1" x14ac:dyDescent="0.25">
      <c r="B68" s="22" t="s">
        <v>41</v>
      </c>
      <c r="C68" s="2">
        <v>54943</v>
      </c>
      <c r="D68" s="2">
        <v>73729</v>
      </c>
      <c r="E68" s="2">
        <v>88595</v>
      </c>
      <c r="F68" s="2">
        <v>115319.6</v>
      </c>
      <c r="G68" s="2">
        <v>127238</v>
      </c>
      <c r="H68" s="2">
        <v>151778</v>
      </c>
      <c r="I68" s="2">
        <v>185023</v>
      </c>
      <c r="J68" s="2">
        <v>214150</v>
      </c>
      <c r="K68" s="39">
        <v>224285</v>
      </c>
      <c r="L68" s="39">
        <v>284107</v>
      </c>
      <c r="M68" s="39">
        <v>858265</v>
      </c>
      <c r="N68" s="39">
        <v>860915</v>
      </c>
      <c r="O68" s="39">
        <v>241320</v>
      </c>
      <c r="P68" s="39">
        <v>182635</v>
      </c>
      <c r="Q68" s="39">
        <v>252070</v>
      </c>
      <c r="S68" s="39">
        <v>23564</v>
      </c>
      <c r="T68" s="2">
        <v>27566</v>
      </c>
      <c r="U68" s="60">
        <v>33166</v>
      </c>
      <c r="V68" s="60">
        <v>40558</v>
      </c>
      <c r="W68" s="60">
        <v>55281</v>
      </c>
      <c r="X68" s="60">
        <v>51947</v>
      </c>
      <c r="Y68" s="79">
        <v>64271</v>
      </c>
      <c r="Z68" s="79">
        <v>124906</v>
      </c>
      <c r="AA68" s="79">
        <v>234983</v>
      </c>
      <c r="AB68" s="79">
        <v>84702</v>
      </c>
      <c r="AC68" s="79">
        <v>42286</v>
      </c>
      <c r="AD68" s="79">
        <v>66460</v>
      </c>
      <c r="AE68" s="79">
        <v>70088</v>
      </c>
      <c r="AG68" s="39">
        <v>53245</v>
      </c>
      <c r="AH68" s="2">
        <v>60540</v>
      </c>
      <c r="AI68" s="2">
        <v>69257</v>
      </c>
      <c r="AJ68" s="2">
        <v>93613</v>
      </c>
      <c r="AK68" s="39">
        <v>105776</v>
      </c>
      <c r="AL68" s="39">
        <v>108204</v>
      </c>
      <c r="AM68" s="39">
        <v>139302</v>
      </c>
      <c r="AN68" s="39">
        <v>310085</v>
      </c>
      <c r="AO68" s="39">
        <v>490382</v>
      </c>
      <c r="AP68" s="39">
        <v>136247</v>
      </c>
      <c r="AQ68" s="39">
        <v>76582</v>
      </c>
      <c r="AR68" s="39">
        <v>124432</v>
      </c>
      <c r="AT68" s="39">
        <v>83923</v>
      </c>
      <c r="AU68" s="2">
        <v>90671</v>
      </c>
      <c r="AV68" s="2">
        <v>109751</v>
      </c>
      <c r="AW68" s="2">
        <v>137362</v>
      </c>
      <c r="AX68" s="2">
        <v>159559</v>
      </c>
      <c r="AY68" s="2">
        <v>161603</v>
      </c>
      <c r="AZ68" s="2">
        <v>213658</v>
      </c>
      <c r="BA68" s="2">
        <v>566297</v>
      </c>
      <c r="BB68" s="2">
        <v>679652</v>
      </c>
      <c r="BC68" s="2">
        <v>195267</v>
      </c>
      <c r="BD68" s="2">
        <v>117785</v>
      </c>
      <c r="BE68" s="2">
        <v>186968</v>
      </c>
    </row>
    <row r="69" spans="2:57" ht="13.5" customHeight="1" x14ac:dyDescent="0.25">
      <c r="B69" s="22" t="s">
        <v>42</v>
      </c>
      <c r="C69" s="2">
        <v>1727</v>
      </c>
      <c r="D69" s="2">
        <v>1454</v>
      </c>
      <c r="E69" s="2">
        <v>1162</v>
      </c>
      <c r="F69" s="2">
        <v>1250.4000000000001</v>
      </c>
      <c r="G69" s="2">
        <v>980</v>
      </c>
      <c r="H69" s="2">
        <v>2121</v>
      </c>
      <c r="I69" s="2">
        <v>1262</v>
      </c>
      <c r="J69" s="2">
        <v>1740</v>
      </c>
      <c r="K69" s="39">
        <v>3903</v>
      </c>
      <c r="L69" s="39">
        <v>2471</v>
      </c>
      <c r="M69" s="39">
        <v>4494</v>
      </c>
      <c r="N69" s="39">
        <v>5739</v>
      </c>
      <c r="O69" s="39">
        <v>62971</v>
      </c>
      <c r="P69" s="39">
        <v>45630</v>
      </c>
      <c r="Q69" s="39">
        <v>71263</v>
      </c>
      <c r="S69" s="39">
        <v>323</v>
      </c>
      <c r="T69" s="2">
        <v>348</v>
      </c>
      <c r="U69" s="60">
        <v>457</v>
      </c>
      <c r="V69" s="60">
        <v>241</v>
      </c>
      <c r="W69" s="60">
        <v>293</v>
      </c>
      <c r="X69" s="60">
        <v>226</v>
      </c>
      <c r="Y69" s="79">
        <v>438</v>
      </c>
      <c r="Z69" s="79">
        <v>1679</v>
      </c>
      <c r="AA69" s="79">
        <v>1868</v>
      </c>
      <c r="AB69" s="79">
        <v>30654</v>
      </c>
      <c r="AC69" s="79">
        <v>5490</v>
      </c>
      <c r="AD69" s="79">
        <v>5196</v>
      </c>
      <c r="AE69" s="79">
        <v>1519</v>
      </c>
      <c r="AG69" s="39">
        <v>589</v>
      </c>
      <c r="AH69" s="2">
        <v>575</v>
      </c>
      <c r="AI69" s="2">
        <v>1404</v>
      </c>
      <c r="AJ69" s="2">
        <v>468</v>
      </c>
      <c r="AK69" s="39">
        <v>761</v>
      </c>
      <c r="AL69" s="39">
        <v>714</v>
      </c>
      <c r="AM69" s="39">
        <v>1340</v>
      </c>
      <c r="AN69" s="39">
        <v>2543</v>
      </c>
      <c r="AO69" s="39">
        <v>3279</v>
      </c>
      <c r="AP69" s="39">
        <v>33844</v>
      </c>
      <c r="AQ69" s="39">
        <v>20734</v>
      </c>
      <c r="AR69" s="39">
        <v>7583</v>
      </c>
      <c r="AT69" s="39">
        <v>961</v>
      </c>
      <c r="AU69" s="2">
        <v>770</v>
      </c>
      <c r="AV69" s="2">
        <v>1692</v>
      </c>
      <c r="AW69" s="2">
        <v>712</v>
      </c>
      <c r="AX69" s="2">
        <v>1314</v>
      </c>
      <c r="AY69" s="2">
        <v>1033</v>
      </c>
      <c r="AZ69" s="2">
        <v>1639</v>
      </c>
      <c r="BA69" s="2">
        <v>3435</v>
      </c>
      <c r="BB69" s="2">
        <v>4264</v>
      </c>
      <c r="BC69" s="2">
        <v>63456</v>
      </c>
      <c r="BD69" s="2">
        <v>35004</v>
      </c>
      <c r="BE69" s="2">
        <v>10761</v>
      </c>
    </row>
    <row r="70" spans="2:57" ht="13.5" customHeight="1" x14ac:dyDescent="0.25">
      <c r="B70" s="11" t="s">
        <v>43</v>
      </c>
      <c r="C70" s="4">
        <f t="shared" ref="C70:D70" si="101">SUM(C67:C69)</f>
        <v>90347</v>
      </c>
      <c r="D70" s="4">
        <f t="shared" si="101"/>
        <v>119068</v>
      </c>
      <c r="E70" s="4">
        <f t="shared" ref="E70:N70" si="102">SUM(E67:E69)</f>
        <v>133333</v>
      </c>
      <c r="F70" s="4">
        <f t="shared" si="102"/>
        <v>149060.5</v>
      </c>
      <c r="G70" s="4">
        <f t="shared" si="102"/>
        <v>169462</v>
      </c>
      <c r="H70" s="4">
        <f t="shared" si="102"/>
        <v>228714</v>
      </c>
      <c r="I70" s="4">
        <f t="shared" si="102"/>
        <v>264853</v>
      </c>
      <c r="J70" s="4">
        <f t="shared" si="102"/>
        <v>302504</v>
      </c>
      <c r="K70" s="4">
        <f t="shared" ref="K70" si="103">SUM(K67:K69)</f>
        <v>424313</v>
      </c>
      <c r="L70" s="4">
        <f t="shared" si="102"/>
        <v>542193</v>
      </c>
      <c r="M70" s="4">
        <f t="shared" si="102"/>
        <v>1838668</v>
      </c>
      <c r="N70" s="4">
        <f t="shared" si="102"/>
        <v>1733088</v>
      </c>
      <c r="O70" s="4">
        <f t="shared" ref="O70" si="104">SUM(O67:O69)</f>
        <v>605483</v>
      </c>
      <c r="P70" s="4">
        <f t="shared" ref="P70:Q70" si="105">SUM(P67:P69)</f>
        <v>514694</v>
      </c>
      <c r="Q70" s="4">
        <f t="shared" si="105"/>
        <v>613749</v>
      </c>
      <c r="S70" s="40">
        <f t="shared" ref="S70:Y70" si="106">SUM(S67:S69)</f>
        <v>32635</v>
      </c>
      <c r="T70" s="4">
        <f t="shared" si="106"/>
        <v>36150</v>
      </c>
      <c r="U70" s="4">
        <f t="shared" si="106"/>
        <v>48335</v>
      </c>
      <c r="V70" s="4">
        <f t="shared" si="106"/>
        <v>59664</v>
      </c>
      <c r="W70" s="4">
        <f t="shared" si="106"/>
        <v>73879</v>
      </c>
      <c r="X70" s="4">
        <f t="shared" si="106"/>
        <v>89339</v>
      </c>
      <c r="Y70" s="4">
        <f t="shared" si="106"/>
        <v>121630</v>
      </c>
      <c r="Z70" s="4">
        <f t="shared" ref="Z70:AB70" si="107">SUM(Z67:Z69)</f>
        <v>204452</v>
      </c>
      <c r="AA70" s="4">
        <f t="shared" si="107"/>
        <v>553512</v>
      </c>
      <c r="AB70" s="4">
        <f t="shared" si="107"/>
        <v>167503</v>
      </c>
      <c r="AC70" s="4">
        <f t="shared" ref="AC70" si="108">SUM(AC67:AC69)</f>
        <v>118254</v>
      </c>
      <c r="AD70" s="4">
        <f t="shared" ref="AD70:AE70" si="109">SUM(AD67:AD69)</f>
        <v>136123</v>
      </c>
      <c r="AE70" s="4">
        <f t="shared" si="109"/>
        <v>149168</v>
      </c>
      <c r="AG70" s="40">
        <f t="shared" ref="AG70:AP70" si="110">SUM(AG67:AG69)</f>
        <v>70970</v>
      </c>
      <c r="AH70" s="4">
        <f t="shared" si="110"/>
        <v>76922</v>
      </c>
      <c r="AI70" s="4">
        <f t="shared" si="110"/>
        <v>102219</v>
      </c>
      <c r="AJ70" s="4">
        <f t="shared" si="110"/>
        <v>128967</v>
      </c>
      <c r="AK70" s="4">
        <f t="shared" si="110"/>
        <v>149304</v>
      </c>
      <c r="AL70" s="4">
        <f t="shared" ref="AL70" si="111">SUM(AL67:AL69)</f>
        <v>178128</v>
      </c>
      <c r="AM70" s="4">
        <f t="shared" si="110"/>
        <v>258855</v>
      </c>
      <c r="AN70" s="4">
        <f t="shared" si="110"/>
        <v>580490</v>
      </c>
      <c r="AO70" s="4">
        <f t="shared" si="110"/>
        <v>1090583</v>
      </c>
      <c r="AP70" s="4">
        <f t="shared" si="110"/>
        <v>319920</v>
      </c>
      <c r="AQ70" s="4">
        <f t="shared" ref="AQ70:AR70" si="112">SUM(AQ67:AQ69)</f>
        <v>254985</v>
      </c>
      <c r="AR70" s="4">
        <f t="shared" si="112"/>
        <v>261387</v>
      </c>
      <c r="AS70" s="4"/>
      <c r="AT70" s="40">
        <v>109672</v>
      </c>
      <c r="AU70" s="4">
        <v>121650</v>
      </c>
      <c r="AV70" s="4">
        <v>165300</v>
      </c>
      <c r="AW70" s="4">
        <v>197095</v>
      </c>
      <c r="AX70" s="4">
        <f t="shared" ref="AX70:BB70" si="113">SUM(AX67:AX69)</f>
        <v>226310</v>
      </c>
      <c r="AY70" s="4">
        <f t="shared" si="113"/>
        <v>289735</v>
      </c>
      <c r="AZ70" s="4">
        <f t="shared" si="113"/>
        <v>404070</v>
      </c>
      <c r="BA70" s="4">
        <f t="shared" si="113"/>
        <v>1185391</v>
      </c>
      <c r="BB70" s="4">
        <f t="shared" si="113"/>
        <v>1453280</v>
      </c>
      <c r="BC70" s="4">
        <f t="shared" ref="BC70:BD70" si="114">SUM(BC67:BC69)</f>
        <v>488460</v>
      </c>
      <c r="BD70" s="4">
        <f t="shared" si="114"/>
        <v>387320</v>
      </c>
      <c r="BE70" s="4">
        <f t="shared" ref="BE70" si="115">SUM(BE67:BE69)</f>
        <v>404047</v>
      </c>
    </row>
    <row r="71" spans="2:57" ht="4.9000000000000004" customHeight="1" x14ac:dyDescent="0.25">
      <c r="B71" s="23"/>
      <c r="C71" s="19"/>
      <c r="D71" s="19"/>
      <c r="E71" s="19"/>
      <c r="F71" s="32"/>
      <c r="G71" s="32"/>
      <c r="H71" s="32"/>
      <c r="I71" s="32"/>
      <c r="J71" s="32"/>
      <c r="K71" s="74"/>
      <c r="L71" s="74"/>
      <c r="M71" s="74"/>
      <c r="N71" s="74"/>
      <c r="O71" s="74"/>
      <c r="P71" s="74"/>
      <c r="Q71" s="74"/>
      <c r="S71" s="47"/>
      <c r="T71" s="32"/>
      <c r="U71" s="32"/>
      <c r="V71" s="32"/>
      <c r="W71" s="32"/>
      <c r="X71" s="32"/>
      <c r="Y71" s="74"/>
      <c r="Z71" s="74"/>
      <c r="AA71" s="74"/>
      <c r="AB71" s="74"/>
      <c r="AC71" s="74"/>
      <c r="AD71" s="74"/>
      <c r="AE71" s="74"/>
      <c r="AG71" s="47"/>
      <c r="AH71" s="32"/>
      <c r="AI71" s="32"/>
      <c r="AJ71" s="32"/>
      <c r="AK71" s="74"/>
      <c r="AL71" s="74"/>
      <c r="AM71" s="74"/>
      <c r="AN71" s="74"/>
      <c r="AO71" s="74"/>
      <c r="AP71" s="74"/>
      <c r="AQ71" s="74"/>
      <c r="AR71" s="74"/>
      <c r="AT71" s="47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</row>
    <row r="72" spans="2:57" ht="13.5" customHeight="1" x14ac:dyDescent="0.25">
      <c r="B72" s="23" t="s">
        <v>44</v>
      </c>
      <c r="C72" s="2">
        <v>0</v>
      </c>
      <c r="D72" s="2">
        <v>0</v>
      </c>
      <c r="E72" s="2">
        <v>-1205</v>
      </c>
      <c r="F72" s="2">
        <v>787.4</v>
      </c>
      <c r="G72" s="2">
        <v>2167</v>
      </c>
      <c r="H72" s="2">
        <v>7295</v>
      </c>
      <c r="I72" s="2">
        <v>7727</v>
      </c>
      <c r="J72" s="2">
        <v>1314</v>
      </c>
      <c r="K72" s="39">
        <v>-1518</v>
      </c>
      <c r="L72" s="39">
        <v>-368</v>
      </c>
      <c r="M72" s="39">
        <v>2269</v>
      </c>
      <c r="N72" s="39">
        <v>115436</v>
      </c>
      <c r="O72" s="39">
        <v>-25718</v>
      </c>
      <c r="P72" s="39">
        <v>-67390</v>
      </c>
      <c r="Q72" s="39">
        <v>-14194</v>
      </c>
      <c r="S72" s="39">
        <v>219</v>
      </c>
      <c r="T72" s="2">
        <v>984</v>
      </c>
      <c r="U72" s="60">
        <v>3644</v>
      </c>
      <c r="V72" s="60">
        <v>756</v>
      </c>
      <c r="W72" s="60">
        <v>2425</v>
      </c>
      <c r="X72" s="60">
        <v>-3083</v>
      </c>
      <c r="Y72" s="79">
        <v>1607</v>
      </c>
      <c r="Z72" s="79">
        <v>-620</v>
      </c>
      <c r="AA72" s="79">
        <v>5970</v>
      </c>
      <c r="AB72" s="79">
        <v>34015</v>
      </c>
      <c r="AC72" s="79">
        <v>-9989</v>
      </c>
      <c r="AD72" s="79">
        <v>-9780</v>
      </c>
      <c r="AE72" s="79">
        <v>3424</v>
      </c>
      <c r="AG72" s="39">
        <v>665</v>
      </c>
      <c r="AH72" s="2">
        <v>3041</v>
      </c>
      <c r="AI72" s="2">
        <v>5602</v>
      </c>
      <c r="AJ72" s="2">
        <v>3389</v>
      </c>
      <c r="AK72" s="39">
        <v>-36</v>
      </c>
      <c r="AL72" s="39">
        <v>6040</v>
      </c>
      <c r="AM72" s="39">
        <v>71</v>
      </c>
      <c r="AN72" s="39">
        <v>13023</v>
      </c>
      <c r="AO72" s="39">
        <v>39213</v>
      </c>
      <c r="AP72" s="39">
        <v>7315</v>
      </c>
      <c r="AQ72" s="39">
        <v>-57869</v>
      </c>
      <c r="AR72" s="39">
        <v>-11716</v>
      </c>
      <c r="AT72" s="39">
        <v>496</v>
      </c>
      <c r="AU72" s="2">
        <v>421</v>
      </c>
      <c r="AV72" s="2">
        <v>7366</v>
      </c>
      <c r="AW72" s="2">
        <v>2842</v>
      </c>
      <c r="AX72" s="2">
        <v>-949</v>
      </c>
      <c r="AY72" s="2">
        <v>4958</v>
      </c>
      <c r="AZ72" s="2">
        <v>-2552</v>
      </c>
      <c r="BA72" s="2">
        <v>-870</v>
      </c>
      <c r="BB72" s="2">
        <v>77101</v>
      </c>
      <c r="BC72" s="2">
        <v>-3111</v>
      </c>
      <c r="BD72" s="2">
        <v>-80183</v>
      </c>
      <c r="BE72" s="2">
        <v>-13167</v>
      </c>
    </row>
    <row r="73" spans="2:57" ht="13.5" customHeight="1" x14ac:dyDescent="0.25">
      <c r="B73" s="22" t="s">
        <v>45</v>
      </c>
      <c r="C73" s="2">
        <v>-1743</v>
      </c>
      <c r="D73" s="2">
        <v>-1987</v>
      </c>
      <c r="E73" s="2">
        <v>-2425</v>
      </c>
      <c r="F73" s="2">
        <v>-2464.9</v>
      </c>
      <c r="G73" s="2">
        <v>-3303</v>
      </c>
      <c r="H73" s="2">
        <v>-6268</v>
      </c>
      <c r="I73" s="2">
        <v>-7478</v>
      </c>
      <c r="J73" s="2">
        <v>-8727</v>
      </c>
      <c r="K73" s="39">
        <v>-13933</v>
      </c>
      <c r="L73" s="39">
        <v>-17440</v>
      </c>
      <c r="M73" s="39">
        <v>-18518</v>
      </c>
      <c r="N73" s="39">
        <v>-19306</v>
      </c>
      <c r="O73" s="39">
        <v>-25671</v>
      </c>
      <c r="P73" s="39">
        <v>-22119</v>
      </c>
      <c r="Q73" s="39">
        <v>-23306</v>
      </c>
      <c r="S73" s="39">
        <v>-610</v>
      </c>
      <c r="T73" s="2">
        <v>-759</v>
      </c>
      <c r="U73" s="60">
        <v>-1487</v>
      </c>
      <c r="V73" s="60">
        <v>-1726</v>
      </c>
      <c r="W73" s="60">
        <v>-2025</v>
      </c>
      <c r="X73" s="60">
        <v>-2866</v>
      </c>
      <c r="Y73" s="79">
        <v>-3940</v>
      </c>
      <c r="Z73" s="79">
        <v>-4523</v>
      </c>
      <c r="AA73" s="79">
        <v>-4736</v>
      </c>
      <c r="AB73" s="79">
        <v>-5161</v>
      </c>
      <c r="AC73" s="79">
        <v>-7476</v>
      </c>
      <c r="AD73" s="79">
        <v>-5609</v>
      </c>
      <c r="AE73" s="79">
        <v>-6408</v>
      </c>
      <c r="AG73" s="39">
        <v>-1261</v>
      </c>
      <c r="AH73" s="2">
        <v>-1499</v>
      </c>
      <c r="AI73" s="2">
        <v>-3041</v>
      </c>
      <c r="AJ73" s="2">
        <v>-3532</v>
      </c>
      <c r="AK73" s="39">
        <v>-4135</v>
      </c>
      <c r="AL73" s="39">
        <v>-6187</v>
      </c>
      <c r="AM73" s="39">
        <v>-8282</v>
      </c>
      <c r="AN73" s="39">
        <v>-9101</v>
      </c>
      <c r="AO73" s="39">
        <v>-9463</v>
      </c>
      <c r="AP73" s="39">
        <v>-11431</v>
      </c>
      <c r="AQ73" s="39">
        <v>-10759</v>
      </c>
      <c r="AR73" s="39">
        <v>-11217</v>
      </c>
      <c r="AT73" s="39">
        <v>-1869</v>
      </c>
      <c r="AU73" s="2">
        <v>-2304</v>
      </c>
      <c r="AV73" s="2">
        <v>-4617</v>
      </c>
      <c r="AW73" s="2">
        <v>-5447</v>
      </c>
      <c r="AX73" s="2">
        <v>-6334</v>
      </c>
      <c r="AY73" s="2">
        <v>-9902</v>
      </c>
      <c r="AZ73" s="2">
        <v>-12829</v>
      </c>
      <c r="BA73" s="2">
        <v>-13672</v>
      </c>
      <c r="BB73" s="2">
        <v>-14333</v>
      </c>
      <c r="BC73" s="2">
        <v>-18278</v>
      </c>
      <c r="BD73" s="2">
        <v>-16384</v>
      </c>
      <c r="BE73" s="2">
        <v>-17150</v>
      </c>
    </row>
    <row r="74" spans="2:57" ht="13.5" customHeight="1" x14ac:dyDescent="0.25">
      <c r="B74" s="22" t="s">
        <v>46</v>
      </c>
      <c r="C74" s="2">
        <v>-27567</v>
      </c>
      <c r="D74" s="2">
        <v>-35047</v>
      </c>
      <c r="E74" s="2">
        <v>-31968</v>
      </c>
      <c r="F74" s="2">
        <v>-25631.7</v>
      </c>
      <c r="G74" s="2">
        <v>-31298</v>
      </c>
      <c r="H74" s="2">
        <v>-56474</v>
      </c>
      <c r="I74" s="2">
        <v>-61128</v>
      </c>
      <c r="J74" s="2">
        <v>-70483</v>
      </c>
      <c r="K74" s="39">
        <v>-144138</v>
      </c>
      <c r="L74" s="39">
        <v>-199433</v>
      </c>
      <c r="M74" s="39">
        <v>-252014</v>
      </c>
      <c r="N74" s="39">
        <v>-343651</v>
      </c>
      <c r="O74" s="39">
        <v>-193255</v>
      </c>
      <c r="P74" s="39">
        <v>-164340</v>
      </c>
      <c r="Q74" s="39">
        <v>-185842</v>
      </c>
      <c r="S74" s="39">
        <v>-7044</v>
      </c>
      <c r="T74" s="2">
        <v>-7353</v>
      </c>
      <c r="U74" s="60">
        <v>-13745</v>
      </c>
      <c r="V74" s="60">
        <v>-13744</v>
      </c>
      <c r="W74" s="60">
        <v>-16994</v>
      </c>
      <c r="X74" s="60">
        <v>-24627</v>
      </c>
      <c r="Y74" s="79">
        <v>-46724</v>
      </c>
      <c r="Z74" s="79">
        <v>-55511</v>
      </c>
      <c r="AA74" s="79">
        <v>-82927</v>
      </c>
      <c r="AB74" s="79">
        <v>-54870</v>
      </c>
      <c r="AC74" s="79">
        <v>-42542</v>
      </c>
      <c r="AD74" s="79">
        <v>-38829</v>
      </c>
      <c r="AE74" s="79">
        <v>-50436</v>
      </c>
      <c r="AG74" s="39">
        <v>-13798</v>
      </c>
      <c r="AH74" s="2">
        <v>-13879</v>
      </c>
      <c r="AI74" s="2">
        <v>-26137</v>
      </c>
      <c r="AJ74" s="2">
        <v>-27426</v>
      </c>
      <c r="AK74" s="39">
        <v>-35179</v>
      </c>
      <c r="AL74" s="39">
        <v>-54741</v>
      </c>
      <c r="AM74" s="39">
        <v>-92885</v>
      </c>
      <c r="AN74" s="39">
        <v>-112922</v>
      </c>
      <c r="AO74" s="39">
        <v>-170543</v>
      </c>
      <c r="AP74" s="39">
        <v>-104667</v>
      </c>
      <c r="AQ74" s="39">
        <v>-81692</v>
      </c>
      <c r="AR74" s="39">
        <v>-80844</v>
      </c>
      <c r="AT74" s="39">
        <v>-19901</v>
      </c>
      <c r="AU74" s="2">
        <v>-21735</v>
      </c>
      <c r="AV74" s="2">
        <v>-42433</v>
      </c>
      <c r="AW74" s="2">
        <v>-43837</v>
      </c>
      <c r="AX74" s="2">
        <v>-52035</v>
      </c>
      <c r="AY74" s="2">
        <v>-97440</v>
      </c>
      <c r="AZ74" s="2">
        <v>-145268</v>
      </c>
      <c r="BA74" s="2">
        <v>-175324</v>
      </c>
      <c r="BB74" s="2">
        <v>-260818</v>
      </c>
      <c r="BC74" s="2">
        <v>-154347</v>
      </c>
      <c r="BD74" s="2">
        <v>-126212</v>
      </c>
      <c r="BE74" s="2">
        <v>-131307</v>
      </c>
    </row>
    <row r="75" spans="2:57" ht="13.5" customHeight="1" x14ac:dyDescent="0.25">
      <c r="B75" s="22" t="s">
        <v>47</v>
      </c>
      <c r="C75" s="2">
        <v>-5952</v>
      </c>
      <c r="D75" s="2">
        <v>-6697</v>
      </c>
      <c r="E75" s="2">
        <v>-7706</v>
      </c>
      <c r="F75" s="2">
        <v>-8156.2</v>
      </c>
      <c r="G75" s="2">
        <v>-9819</v>
      </c>
      <c r="H75" s="2">
        <v>-11075</v>
      </c>
      <c r="I75" s="2">
        <v>-11304</v>
      </c>
      <c r="J75" s="2">
        <v>-14224</v>
      </c>
      <c r="K75" s="39">
        <v>-19733</v>
      </c>
      <c r="L75" s="39">
        <v>-25904</v>
      </c>
      <c r="M75" s="39">
        <v>-38479</v>
      </c>
      <c r="N75" s="39">
        <v>-61628</v>
      </c>
      <c r="O75" s="39">
        <v>-61937</v>
      </c>
      <c r="P75" s="39">
        <v>-65564</v>
      </c>
      <c r="Q75" s="39">
        <v>-66869</v>
      </c>
      <c r="S75" s="39">
        <v>-1934</v>
      </c>
      <c r="T75" s="2">
        <v>-2254</v>
      </c>
      <c r="U75" s="60">
        <v>-2332</v>
      </c>
      <c r="V75" s="60">
        <v>-2488</v>
      </c>
      <c r="W75" s="60">
        <v>-3237</v>
      </c>
      <c r="X75" s="60">
        <v>-3947</v>
      </c>
      <c r="Y75" s="79">
        <v>-5658</v>
      </c>
      <c r="Z75" s="79">
        <v>-7548</v>
      </c>
      <c r="AA75" s="79">
        <v>-11951</v>
      </c>
      <c r="AB75" s="79">
        <v>-11783</v>
      </c>
      <c r="AC75" s="79">
        <v>-13249</v>
      </c>
      <c r="AD75" s="79">
        <v>-14347</v>
      </c>
      <c r="AE75" s="79">
        <v>-18060</v>
      </c>
      <c r="AG75" s="39">
        <v>-3809</v>
      </c>
      <c r="AH75" s="2">
        <v>-4661</v>
      </c>
      <c r="AI75" s="2">
        <v>-4871</v>
      </c>
      <c r="AJ75" s="2">
        <v>-5389</v>
      </c>
      <c r="AK75" s="39">
        <v>-6709</v>
      </c>
      <c r="AL75" s="39">
        <v>-8768</v>
      </c>
      <c r="AM75" s="39">
        <v>-12218</v>
      </c>
      <c r="AN75" s="39">
        <v>-17732</v>
      </c>
      <c r="AO75" s="39">
        <v>-26631</v>
      </c>
      <c r="AP75" s="39">
        <v>-26073</v>
      </c>
      <c r="AQ75" s="39">
        <v>-28972</v>
      </c>
      <c r="AR75" s="39">
        <v>-28669</v>
      </c>
      <c r="AT75" s="39">
        <v>-5891</v>
      </c>
      <c r="AU75" s="2">
        <v>-7192</v>
      </c>
      <c r="AV75" s="2">
        <v>-7971</v>
      </c>
      <c r="AW75" s="2">
        <v>-8434</v>
      </c>
      <c r="AX75" s="2">
        <v>-10173</v>
      </c>
      <c r="AY75" s="2">
        <v>-13918</v>
      </c>
      <c r="AZ75" s="2">
        <v>-18913</v>
      </c>
      <c r="BA75" s="2">
        <v>-27883</v>
      </c>
      <c r="BB75" s="2">
        <v>-40560</v>
      </c>
      <c r="BC75" s="2">
        <v>-43318</v>
      </c>
      <c r="BD75" s="2">
        <v>-40563</v>
      </c>
      <c r="BE75" s="2">
        <v>-45159</v>
      </c>
    </row>
    <row r="76" spans="2:57" ht="13.5" customHeight="1" x14ac:dyDescent="0.25">
      <c r="B76" s="22" t="s">
        <v>48</v>
      </c>
      <c r="C76" s="2">
        <v>-208</v>
      </c>
      <c r="D76" s="2">
        <v>-258</v>
      </c>
      <c r="E76" s="2">
        <v>-386</v>
      </c>
      <c r="F76" s="2">
        <v>-426.9</v>
      </c>
      <c r="G76" s="2">
        <v>-480</v>
      </c>
      <c r="H76" s="2">
        <v>-458</v>
      </c>
      <c r="I76" s="2">
        <v>-750</v>
      </c>
      <c r="J76" s="2">
        <v>-704</v>
      </c>
      <c r="K76" s="39">
        <v>-1050</v>
      </c>
      <c r="L76" s="39">
        <v>-1030</v>
      </c>
      <c r="M76" s="39">
        <v>-1327</v>
      </c>
      <c r="N76" s="39">
        <v>-1234</v>
      </c>
      <c r="O76" s="39">
        <v>-1386</v>
      </c>
      <c r="P76" s="39">
        <v>-3973</v>
      </c>
      <c r="Q76" s="39">
        <v>-3152</v>
      </c>
      <c r="S76" s="39">
        <v>-73</v>
      </c>
      <c r="T76" s="2">
        <v>-87</v>
      </c>
      <c r="U76" s="60">
        <v>-84</v>
      </c>
      <c r="V76" s="60">
        <v>-105</v>
      </c>
      <c r="W76" s="60">
        <v>-103</v>
      </c>
      <c r="X76" s="60">
        <v>-312</v>
      </c>
      <c r="Y76" s="79">
        <v>-254</v>
      </c>
      <c r="Z76" s="79">
        <v>-221</v>
      </c>
      <c r="AA76" s="79">
        <v>-240</v>
      </c>
      <c r="AB76" s="79">
        <v>-366</v>
      </c>
      <c r="AC76" s="79">
        <v>-377</v>
      </c>
      <c r="AD76" s="79">
        <v>-817</v>
      </c>
      <c r="AE76" s="79">
        <v>-706</v>
      </c>
      <c r="AG76" s="39">
        <v>-207</v>
      </c>
      <c r="AH76" s="2">
        <v>-223</v>
      </c>
      <c r="AI76" s="2">
        <v>-173</v>
      </c>
      <c r="AJ76" s="2">
        <v>-240</v>
      </c>
      <c r="AK76" s="39">
        <v>-208</v>
      </c>
      <c r="AL76" s="39">
        <v>-605</v>
      </c>
      <c r="AM76" s="39">
        <v>-603</v>
      </c>
      <c r="AN76" s="39">
        <v>-568</v>
      </c>
      <c r="AO76" s="39">
        <v>-597</v>
      </c>
      <c r="AP76" s="39">
        <v>-776</v>
      </c>
      <c r="AQ76" s="39">
        <v>-628</v>
      </c>
      <c r="AR76" s="39">
        <v>-704</v>
      </c>
      <c r="AT76" s="39">
        <v>-255</v>
      </c>
      <c r="AU76" s="2">
        <v>-408</v>
      </c>
      <c r="AV76" s="2">
        <v>-268</v>
      </c>
      <c r="AW76" s="2">
        <v>-353</v>
      </c>
      <c r="AX76" s="2">
        <v>-333</v>
      </c>
      <c r="AY76" s="2">
        <v>-814</v>
      </c>
      <c r="AZ76" s="2">
        <v>-888</v>
      </c>
      <c r="BA76" s="2">
        <v>-844</v>
      </c>
      <c r="BB76" s="2">
        <v>-799</v>
      </c>
      <c r="BC76" s="2">
        <v>-1017</v>
      </c>
      <c r="BD76" s="2">
        <v>-995</v>
      </c>
      <c r="BE76" s="2">
        <v>-1027</v>
      </c>
    </row>
    <row r="77" spans="2:57" ht="13.5" customHeight="1" x14ac:dyDescent="0.25">
      <c r="B77" s="22" t="s">
        <v>49</v>
      </c>
      <c r="C77" s="2">
        <v>-6676</v>
      </c>
      <c r="D77" s="2">
        <v>-7495</v>
      </c>
      <c r="E77" s="2">
        <v>-9463</v>
      </c>
      <c r="F77" s="2">
        <v>-10724.5</v>
      </c>
      <c r="G77" s="2">
        <v>-13550</v>
      </c>
      <c r="H77" s="2">
        <v>-19975</v>
      </c>
      <c r="I77" s="2">
        <v>-23025</v>
      </c>
      <c r="J77" s="2">
        <v>-25325</v>
      </c>
      <c r="K77" s="39">
        <v>-39832</v>
      </c>
      <c r="L77" s="39">
        <v>-50884</v>
      </c>
      <c r="M77" s="39">
        <v>-67380</v>
      </c>
      <c r="N77" s="39">
        <v>-71089</v>
      </c>
      <c r="O77" s="39">
        <v>-71274</v>
      </c>
      <c r="P77" s="39">
        <v>-60935</v>
      </c>
      <c r="Q77" s="39">
        <v>-53991</v>
      </c>
      <c r="S77" s="39">
        <v>-2585</v>
      </c>
      <c r="T77" s="2">
        <v>-2988</v>
      </c>
      <c r="U77" s="60">
        <v>-4629</v>
      </c>
      <c r="V77" s="60">
        <v>-5367</v>
      </c>
      <c r="W77" s="60">
        <v>-6456</v>
      </c>
      <c r="X77" s="60">
        <v>-8769</v>
      </c>
      <c r="Y77" s="79">
        <v>-12934</v>
      </c>
      <c r="Z77" s="79">
        <v>-14603</v>
      </c>
      <c r="AA77" s="79">
        <v>-18752</v>
      </c>
      <c r="AB77" s="79">
        <v>-18740</v>
      </c>
      <c r="AC77" s="79">
        <v>-16860</v>
      </c>
      <c r="AD77" s="79">
        <v>-12956</v>
      </c>
      <c r="AE77" s="79">
        <v>-15162</v>
      </c>
      <c r="AG77" s="39">
        <v>-5549</v>
      </c>
      <c r="AH77" s="2">
        <v>-6450</v>
      </c>
      <c r="AI77" s="2">
        <v>-9444</v>
      </c>
      <c r="AJ77" s="2">
        <v>-11519</v>
      </c>
      <c r="AK77" s="39">
        <v>-12292</v>
      </c>
      <c r="AL77" s="39">
        <v>-18420</v>
      </c>
      <c r="AM77" s="39">
        <v>-25318</v>
      </c>
      <c r="AN77" s="39">
        <v>-30230</v>
      </c>
      <c r="AO77" s="39">
        <v>-35397</v>
      </c>
      <c r="AP77" s="39">
        <v>-36816</v>
      </c>
      <c r="AQ77" s="39">
        <v>-32306</v>
      </c>
      <c r="AR77" s="39">
        <v>-26164</v>
      </c>
      <c r="AT77" s="39">
        <v>-7961</v>
      </c>
      <c r="AU77" s="2">
        <v>-9798</v>
      </c>
      <c r="AV77" s="2">
        <v>-14341</v>
      </c>
      <c r="AW77" s="2">
        <v>-17084</v>
      </c>
      <c r="AX77" s="2">
        <v>-18415</v>
      </c>
      <c r="AY77" s="2">
        <v>-28409</v>
      </c>
      <c r="AZ77" s="2">
        <v>-38166</v>
      </c>
      <c r="BA77" s="2">
        <v>-49977</v>
      </c>
      <c r="BB77" s="2">
        <v>-53061</v>
      </c>
      <c r="BC77" s="2">
        <v>-55910</v>
      </c>
      <c r="BD77" s="2">
        <v>-46727</v>
      </c>
      <c r="BE77" s="2">
        <v>-39857</v>
      </c>
    </row>
    <row r="78" spans="2:57" ht="13.5" customHeight="1" x14ac:dyDescent="0.25">
      <c r="B78" s="22" t="s">
        <v>50</v>
      </c>
      <c r="C78" s="2">
        <v>-1024</v>
      </c>
      <c r="D78" s="2">
        <v>-1277</v>
      </c>
      <c r="E78" s="2">
        <v>-1510</v>
      </c>
      <c r="F78" s="2">
        <v>-1798.1</v>
      </c>
      <c r="G78" s="2">
        <v>-2112</v>
      </c>
      <c r="H78" s="2">
        <v>-2605</v>
      </c>
      <c r="I78" s="2">
        <v>-3161</v>
      </c>
      <c r="J78" s="2">
        <v>-3668</v>
      </c>
      <c r="K78" s="39">
        <v>-5181</v>
      </c>
      <c r="L78" s="39">
        <v>-6735</v>
      </c>
      <c r="M78" s="39">
        <v>-11058</v>
      </c>
      <c r="N78" s="39">
        <v>-15015</v>
      </c>
      <c r="O78" s="39">
        <v>-11724</v>
      </c>
      <c r="P78" s="39">
        <v>-9339</v>
      </c>
      <c r="Q78" s="39">
        <v>-11916</v>
      </c>
      <c r="S78" s="39">
        <v>-453</v>
      </c>
      <c r="T78" s="2">
        <v>-509</v>
      </c>
      <c r="U78" s="60">
        <v>-642</v>
      </c>
      <c r="V78" s="60">
        <v>-796</v>
      </c>
      <c r="W78" s="60">
        <v>-924</v>
      </c>
      <c r="X78" s="60">
        <v>-1117</v>
      </c>
      <c r="Y78" s="79">
        <v>-1773</v>
      </c>
      <c r="Z78" s="79">
        <v>-2214</v>
      </c>
      <c r="AA78" s="79">
        <v>-3387</v>
      </c>
      <c r="AB78" s="79">
        <v>-3711</v>
      </c>
      <c r="AC78" s="79">
        <v>-3233</v>
      </c>
      <c r="AD78" s="79">
        <v>-2832</v>
      </c>
      <c r="AE78" s="79">
        <v>-3223</v>
      </c>
      <c r="AG78" s="39">
        <v>-919</v>
      </c>
      <c r="AH78" s="2">
        <v>-1004</v>
      </c>
      <c r="AI78" s="2">
        <v>-1294</v>
      </c>
      <c r="AJ78" s="2">
        <v>-1559</v>
      </c>
      <c r="AK78" s="39">
        <v>-1779</v>
      </c>
      <c r="AL78" s="39">
        <v>-2318</v>
      </c>
      <c r="AM78" s="39">
        <v>-3409</v>
      </c>
      <c r="AN78" s="39">
        <v>-4703</v>
      </c>
      <c r="AO78" s="39">
        <v>-6443</v>
      </c>
      <c r="AP78" s="39">
        <v>-7188</v>
      </c>
      <c r="AQ78" s="39">
        <v>-5228</v>
      </c>
      <c r="AR78" s="39">
        <v>-5724</v>
      </c>
      <c r="AT78" s="39">
        <v>-1332</v>
      </c>
      <c r="AU78" s="2">
        <v>-1534</v>
      </c>
      <c r="AV78" s="2">
        <v>-1927</v>
      </c>
      <c r="AW78" s="2">
        <v>-2297</v>
      </c>
      <c r="AX78" s="2">
        <v>-2632</v>
      </c>
      <c r="AY78" s="2">
        <v>-3521</v>
      </c>
      <c r="AZ78" s="2">
        <v>-5162</v>
      </c>
      <c r="BA78" s="2">
        <v>-7724</v>
      </c>
      <c r="BB78" s="2">
        <v>-10906</v>
      </c>
      <c r="BC78" s="2">
        <v>-10932</v>
      </c>
      <c r="BD78" s="2">
        <v>-7236</v>
      </c>
      <c r="BE78" s="2">
        <v>-8546</v>
      </c>
    </row>
    <row r="79" spans="2:57" ht="13.5" customHeight="1" x14ac:dyDescent="0.25">
      <c r="B79" s="22" t="s">
        <v>51</v>
      </c>
      <c r="C79" s="2">
        <v>-711</v>
      </c>
      <c r="D79" s="2">
        <v>-992</v>
      </c>
      <c r="E79" s="2">
        <v>-900</v>
      </c>
      <c r="F79" s="2">
        <v>-1181.2</v>
      </c>
      <c r="G79" s="2">
        <v>-1761</v>
      </c>
      <c r="H79" s="2">
        <v>-2074</v>
      </c>
      <c r="I79" s="2">
        <v>-2159</v>
      </c>
      <c r="J79" s="2">
        <v>-3294</v>
      </c>
      <c r="K79" s="39">
        <v>-3473</v>
      </c>
      <c r="L79" s="39">
        <v>-3652</v>
      </c>
      <c r="M79" s="39">
        <v>-3815</v>
      </c>
      <c r="N79" s="39">
        <v>-3956</v>
      </c>
      <c r="O79" s="39">
        <v>-6074</v>
      </c>
      <c r="P79" s="39">
        <v>-7853</v>
      </c>
      <c r="Q79" s="39">
        <v>-5802</v>
      </c>
      <c r="S79" s="39">
        <v>-255</v>
      </c>
      <c r="T79" s="2">
        <v>-311</v>
      </c>
      <c r="U79" s="60">
        <v>-455</v>
      </c>
      <c r="V79" s="60">
        <v>-387</v>
      </c>
      <c r="W79" s="60">
        <v>-602</v>
      </c>
      <c r="X79" s="60">
        <v>-705</v>
      </c>
      <c r="Y79" s="79">
        <v>-666</v>
      </c>
      <c r="Z79" s="79">
        <v>-841</v>
      </c>
      <c r="AA79" s="79">
        <v>-752</v>
      </c>
      <c r="AB79" s="79">
        <v>-929</v>
      </c>
      <c r="AC79" s="79">
        <v>-2822</v>
      </c>
      <c r="AD79" s="79">
        <v>-1028</v>
      </c>
      <c r="AE79" s="79">
        <v>-1151</v>
      </c>
      <c r="AG79" s="39">
        <v>-532</v>
      </c>
      <c r="AH79" s="2">
        <v>-651</v>
      </c>
      <c r="AI79" s="2">
        <v>-979</v>
      </c>
      <c r="AJ79" s="2">
        <v>-1012</v>
      </c>
      <c r="AK79" s="39">
        <v>-1484</v>
      </c>
      <c r="AL79" s="39">
        <v>-1610</v>
      </c>
      <c r="AM79" s="39">
        <v>-1421</v>
      </c>
      <c r="AN79" s="39">
        <v>-1663</v>
      </c>
      <c r="AO79" s="39">
        <v>-1600</v>
      </c>
      <c r="AP79" s="39">
        <v>-2261</v>
      </c>
      <c r="AQ79" s="39">
        <v>-2901</v>
      </c>
      <c r="AR79" s="39">
        <v>-2623</v>
      </c>
      <c r="AT79" s="39">
        <v>-890</v>
      </c>
      <c r="AU79" s="2">
        <v>-1027</v>
      </c>
      <c r="AV79" s="2">
        <v>-1518</v>
      </c>
      <c r="AW79" s="2">
        <v>-1549</v>
      </c>
      <c r="AX79" s="2">
        <v>-2055</v>
      </c>
      <c r="AY79" s="2">
        <v>-2368</v>
      </c>
      <c r="AZ79" s="2">
        <v>-2542</v>
      </c>
      <c r="BA79" s="2">
        <v>-2366</v>
      </c>
      <c r="BB79" s="2">
        <v>-2558</v>
      </c>
      <c r="BC79" s="2">
        <v>-3608</v>
      </c>
      <c r="BD79" s="2">
        <v>-4605</v>
      </c>
      <c r="BE79" s="2">
        <v>-4079</v>
      </c>
    </row>
    <row r="80" spans="2:57" ht="13.5" customHeight="1" x14ac:dyDescent="0.25">
      <c r="B80" s="22" t="s">
        <v>52</v>
      </c>
      <c r="C80" s="2">
        <v>-41539</v>
      </c>
      <c r="D80" s="2">
        <v>-58966</v>
      </c>
      <c r="E80" s="2">
        <v>-68540</v>
      </c>
      <c r="F80" s="2">
        <v>-86438.2</v>
      </c>
      <c r="G80" s="2">
        <v>-95591</v>
      </c>
      <c r="H80" s="2">
        <v>-119142</v>
      </c>
      <c r="I80" s="2">
        <v>-143906</v>
      </c>
      <c r="J80" s="2">
        <v>-169732</v>
      </c>
      <c r="K80" s="39">
        <v>-177136</v>
      </c>
      <c r="L80" s="39">
        <v>-227238</v>
      </c>
      <c r="M80" s="39">
        <v>-394526</v>
      </c>
      <c r="N80" s="39">
        <v>-815332</v>
      </c>
      <c r="O80" s="39">
        <v>-235240</v>
      </c>
      <c r="P80" s="39">
        <v>-157848</v>
      </c>
      <c r="Q80" s="39">
        <v>-206750</v>
      </c>
      <c r="S80" s="39">
        <v>-16882</v>
      </c>
      <c r="T80" s="2">
        <v>-20200</v>
      </c>
      <c r="U80" s="60">
        <v>-24862</v>
      </c>
      <c r="V80" s="60">
        <v>-31371</v>
      </c>
      <c r="W80" s="60">
        <v>-44058</v>
      </c>
      <c r="X80" s="60">
        <v>-38823</v>
      </c>
      <c r="Y80" s="79">
        <v>-52910</v>
      </c>
      <c r="Z80" s="79">
        <v>-82479</v>
      </c>
      <c r="AA80" s="79">
        <v>-138923</v>
      </c>
      <c r="AB80" s="79">
        <v>-89917</v>
      </c>
      <c r="AC80" s="79">
        <v>-35530</v>
      </c>
      <c r="AD80" s="79">
        <v>-58792</v>
      </c>
      <c r="AE80" s="79">
        <v>-57068</v>
      </c>
      <c r="AG80" s="39">
        <v>-39227</v>
      </c>
      <c r="AH80" s="2">
        <v>-45615</v>
      </c>
      <c r="AI80" s="2">
        <v>-53429</v>
      </c>
      <c r="AJ80" s="2">
        <v>-72474</v>
      </c>
      <c r="AK80" s="39">
        <v>-85219</v>
      </c>
      <c r="AL80" s="39">
        <v>-81384</v>
      </c>
      <c r="AM80" s="39">
        <v>-112910</v>
      </c>
      <c r="AN80" s="39">
        <v>-150398</v>
      </c>
      <c r="AO80" s="39">
        <v>-371496</v>
      </c>
      <c r="AP80" s="39">
        <v>-138228</v>
      </c>
      <c r="AQ80" s="39">
        <v>-66476</v>
      </c>
      <c r="AR80" s="39">
        <v>-106270</v>
      </c>
      <c r="AT80" s="39">
        <v>-61992</v>
      </c>
      <c r="AU80" s="2">
        <v>-67708</v>
      </c>
      <c r="AV80" s="2">
        <v>-85956</v>
      </c>
      <c r="AW80" s="2">
        <v>-105825</v>
      </c>
      <c r="AX80" s="2">
        <v>-128877</v>
      </c>
      <c r="AY80" s="2">
        <v>-124461</v>
      </c>
      <c r="AZ80" s="2">
        <v>-171720</v>
      </c>
      <c r="BA80" s="2">
        <v>-253819</v>
      </c>
      <c r="BB80" s="2">
        <v>-585232</v>
      </c>
      <c r="BC80" s="2">
        <v>-195994</v>
      </c>
      <c r="BD80" s="2">
        <v>-101191</v>
      </c>
      <c r="BE80" s="2">
        <v>-157354</v>
      </c>
    </row>
    <row r="81" spans="2:57" ht="13.5" customHeight="1" x14ac:dyDescent="0.25">
      <c r="B81" s="22" t="s">
        <v>53</v>
      </c>
      <c r="C81" s="2">
        <v>-1014</v>
      </c>
      <c r="D81" s="2">
        <v>-1091</v>
      </c>
      <c r="E81" s="2">
        <v>-684</v>
      </c>
      <c r="F81" s="2">
        <v>-1470.4</v>
      </c>
      <c r="G81" s="2">
        <v>-603</v>
      </c>
      <c r="H81" s="2">
        <v>-1445</v>
      </c>
      <c r="I81" s="2">
        <v>-1439</v>
      </c>
      <c r="J81" s="2">
        <v>-1999</v>
      </c>
      <c r="K81" s="39">
        <v>-1688</v>
      </c>
      <c r="L81" s="39">
        <v>-2316</v>
      </c>
      <c r="M81" s="39">
        <v>-6199</v>
      </c>
      <c r="N81" s="39">
        <v>-53880</v>
      </c>
      <c r="O81" s="39">
        <v>-154419</v>
      </c>
      <c r="P81" s="39">
        <v>-42448</v>
      </c>
      <c r="Q81" s="39">
        <v>-10823</v>
      </c>
      <c r="S81" s="39">
        <v>-94</v>
      </c>
      <c r="T81" s="2">
        <v>-292</v>
      </c>
      <c r="U81" s="60">
        <v>-136</v>
      </c>
      <c r="V81" s="60">
        <v>-156</v>
      </c>
      <c r="W81" s="60">
        <v>-184</v>
      </c>
      <c r="X81" s="60">
        <v>-319</v>
      </c>
      <c r="Y81" s="79">
        <v>-620</v>
      </c>
      <c r="Z81" s="79">
        <v>-5127</v>
      </c>
      <c r="AA81" s="79">
        <v>-911</v>
      </c>
      <c r="AB81" s="79">
        <v>-4557</v>
      </c>
      <c r="AC81" s="79">
        <v>-18767</v>
      </c>
      <c r="AD81" s="79">
        <v>-978</v>
      </c>
      <c r="AE81" s="79">
        <v>-1404</v>
      </c>
      <c r="AG81" s="39">
        <v>-536</v>
      </c>
      <c r="AH81" s="2">
        <v>-290</v>
      </c>
      <c r="AI81" s="2">
        <v>-945</v>
      </c>
      <c r="AJ81" s="2">
        <v>-427</v>
      </c>
      <c r="AK81" s="39">
        <v>-443</v>
      </c>
      <c r="AL81" s="39">
        <v>-559</v>
      </c>
      <c r="AM81" s="39">
        <v>-1572</v>
      </c>
      <c r="AN81" s="39">
        <v>-5440</v>
      </c>
      <c r="AO81" s="39">
        <v>-97010</v>
      </c>
      <c r="AP81" s="39">
        <v>-8910</v>
      </c>
      <c r="AQ81" s="39">
        <v>-21668</v>
      </c>
      <c r="AR81" s="39">
        <v>-2229</v>
      </c>
      <c r="AT81" s="39">
        <v>-780</v>
      </c>
      <c r="AU81" s="2">
        <v>-490</v>
      </c>
      <c r="AV81" s="2">
        <v>-1123</v>
      </c>
      <c r="AW81" s="2">
        <v>-919</v>
      </c>
      <c r="AX81" s="2">
        <v>-865</v>
      </c>
      <c r="AY81" s="2">
        <v>-692</v>
      </c>
      <c r="AZ81" s="2">
        <v>-1834</v>
      </c>
      <c r="BA81" s="2">
        <v>-5858</v>
      </c>
      <c r="BB81" s="2">
        <v>-98371</v>
      </c>
      <c r="BC81" s="2">
        <v>-9895</v>
      </c>
      <c r="BD81" s="2">
        <v>-23785</v>
      </c>
      <c r="BE81" s="2">
        <v>-5720</v>
      </c>
    </row>
    <row r="82" spans="2:57" ht="13.5" customHeight="1" x14ac:dyDescent="0.25">
      <c r="B82" s="12" t="s">
        <v>54</v>
      </c>
      <c r="C82" s="4">
        <f t="shared" ref="C82:D82" si="116">SUM(C72:C81)</f>
        <v>-86434</v>
      </c>
      <c r="D82" s="4">
        <f t="shared" si="116"/>
        <v>-113810</v>
      </c>
      <c r="E82" s="4">
        <f>SUM(E72:E81)</f>
        <v>-124787</v>
      </c>
      <c r="F82" s="4">
        <f t="shared" ref="F82:J82" si="117">SUM(F71:F81)</f>
        <v>-137504.69999999998</v>
      </c>
      <c r="G82" s="4">
        <f t="shared" si="117"/>
        <v>-156350</v>
      </c>
      <c r="H82" s="4">
        <f t="shared" si="117"/>
        <v>-212221</v>
      </c>
      <c r="I82" s="4">
        <f t="shared" si="117"/>
        <v>-246623</v>
      </c>
      <c r="J82" s="4">
        <f t="shared" si="117"/>
        <v>-296842</v>
      </c>
      <c r="K82" s="4">
        <f t="shared" ref="K82:L82" si="118">SUM(K71:K81)</f>
        <v>-407682</v>
      </c>
      <c r="L82" s="4">
        <f t="shared" si="118"/>
        <v>-535000</v>
      </c>
      <c r="M82" s="4">
        <f t="shared" ref="M82:N82" si="119">SUM(M71:M81)</f>
        <v>-791047</v>
      </c>
      <c r="N82" s="4">
        <f t="shared" si="119"/>
        <v>-1269655</v>
      </c>
      <c r="O82" s="4">
        <f t="shared" ref="O82" si="120">SUM(O71:O81)</f>
        <v>-786698</v>
      </c>
      <c r="P82" s="4">
        <f t="shared" ref="P82:Q82" si="121">SUM(P71:P81)</f>
        <v>-601809</v>
      </c>
      <c r="Q82" s="4">
        <f t="shared" si="121"/>
        <v>-582645</v>
      </c>
      <c r="S82" s="40">
        <f t="shared" ref="S82:AP82" si="122">SUM(S71:S81)</f>
        <v>-29711</v>
      </c>
      <c r="T82" s="4">
        <f t="shared" si="122"/>
        <v>-33769</v>
      </c>
      <c r="U82" s="4">
        <f t="shared" ref="U82:V82" si="123">SUM(U71:U81)</f>
        <v>-44728</v>
      </c>
      <c r="V82" s="4">
        <f t="shared" si="123"/>
        <v>-55384</v>
      </c>
      <c r="W82" s="4">
        <f t="shared" ref="W82:Y82" si="124">SUM(W71:W81)</f>
        <v>-72158</v>
      </c>
      <c r="X82" s="4">
        <f t="shared" si="124"/>
        <v>-84568</v>
      </c>
      <c r="Y82" s="4">
        <f t="shared" si="124"/>
        <v>-123872</v>
      </c>
      <c r="Z82" s="4">
        <f t="shared" ref="Z82:AB82" si="125">SUM(Z71:Z81)</f>
        <v>-173687</v>
      </c>
      <c r="AA82" s="4">
        <f t="shared" si="125"/>
        <v>-256609</v>
      </c>
      <c r="AB82" s="4">
        <f t="shared" si="125"/>
        <v>-156019</v>
      </c>
      <c r="AC82" s="4">
        <f t="shared" ref="AC82" si="126">SUM(AC71:AC81)</f>
        <v>-150845</v>
      </c>
      <c r="AD82" s="4">
        <f t="shared" ref="AD82:AE82" si="127">SUM(AD71:AD81)</f>
        <v>-145968</v>
      </c>
      <c r="AE82" s="4">
        <f t="shared" si="127"/>
        <v>-150194</v>
      </c>
      <c r="AG82" s="40">
        <f t="shared" si="122"/>
        <v>-65173</v>
      </c>
      <c r="AH82" s="4">
        <f t="shared" si="122"/>
        <v>-71231</v>
      </c>
      <c r="AI82" s="4">
        <f t="shared" si="122"/>
        <v>-94711</v>
      </c>
      <c r="AJ82" s="4">
        <f t="shared" si="122"/>
        <v>-120189</v>
      </c>
      <c r="AK82" s="4">
        <f t="shared" si="122"/>
        <v>-147484</v>
      </c>
      <c r="AL82" s="4">
        <f t="shared" ref="AL82" si="128">SUM(AL71:AL81)</f>
        <v>-168552</v>
      </c>
      <c r="AM82" s="4">
        <f t="shared" si="122"/>
        <v>-258547</v>
      </c>
      <c r="AN82" s="4">
        <f t="shared" si="122"/>
        <v>-319734</v>
      </c>
      <c r="AO82" s="4">
        <f t="shared" si="122"/>
        <v>-679967</v>
      </c>
      <c r="AP82" s="4">
        <f t="shared" si="122"/>
        <v>-329035</v>
      </c>
      <c r="AQ82" s="4">
        <f t="shared" ref="AQ82:AR82" si="129">SUM(AQ71:AQ81)</f>
        <v>-308499</v>
      </c>
      <c r="AR82" s="4">
        <f t="shared" si="129"/>
        <v>-276160</v>
      </c>
      <c r="AT82" s="40">
        <v>-100375</v>
      </c>
      <c r="AU82" s="4">
        <v>-111775</v>
      </c>
      <c r="AV82" s="4">
        <v>-152788</v>
      </c>
      <c r="AW82" s="4">
        <v>-182903</v>
      </c>
      <c r="AX82" s="4">
        <f t="shared" ref="AX82:BB82" si="130">SUM(AX71:AX81)</f>
        <v>-222668</v>
      </c>
      <c r="AY82" s="4">
        <f t="shared" ref="AY82" si="131">SUM(AY71:AY81)</f>
        <v>-276567</v>
      </c>
      <c r="AZ82" s="4">
        <f t="shared" si="130"/>
        <v>-399874</v>
      </c>
      <c r="BA82" s="4">
        <f t="shared" si="130"/>
        <v>-538337</v>
      </c>
      <c r="BB82" s="4">
        <f t="shared" si="130"/>
        <v>-989537</v>
      </c>
      <c r="BC82" s="4">
        <f t="shared" ref="BC82:BD82" si="132">SUM(BC71:BC81)</f>
        <v>-496410</v>
      </c>
      <c r="BD82" s="4">
        <f t="shared" si="132"/>
        <v>-447881</v>
      </c>
      <c r="BE82" s="4">
        <f t="shared" ref="BE82" si="133">SUM(BE71:BE81)</f>
        <v>-423366</v>
      </c>
    </row>
    <row r="83" spans="2:57" ht="4.9000000000000004" customHeight="1" x14ac:dyDescent="0.25">
      <c r="B83" s="24"/>
      <c r="C83" s="4"/>
      <c r="D83" s="4"/>
      <c r="E83" s="4"/>
      <c r="F83" s="4"/>
      <c r="G83" s="4"/>
      <c r="H83" s="4"/>
      <c r="I83" s="4"/>
      <c r="J83" s="4"/>
      <c r="K83" s="44"/>
      <c r="L83" s="44"/>
      <c r="M83" s="44"/>
      <c r="N83" s="44"/>
      <c r="O83" s="44"/>
      <c r="P83" s="44"/>
      <c r="Q83" s="44"/>
      <c r="S83" s="40"/>
      <c r="T83" s="4"/>
      <c r="U83" s="4"/>
      <c r="V83" s="4"/>
      <c r="W83" s="4"/>
      <c r="X83" s="4"/>
      <c r="Y83" s="44"/>
      <c r="Z83" s="44"/>
      <c r="AA83" s="44"/>
      <c r="AB83" s="44"/>
      <c r="AC83" s="44"/>
      <c r="AD83" s="44"/>
      <c r="AE83" s="44"/>
      <c r="AG83" s="40"/>
      <c r="AH83" s="4"/>
      <c r="AI83" s="4"/>
      <c r="AJ83" s="4"/>
      <c r="AK83" s="44"/>
      <c r="AL83" s="44"/>
      <c r="AM83" s="44"/>
      <c r="AN83" s="44"/>
      <c r="AO83" s="44"/>
      <c r="AP83" s="44"/>
      <c r="AQ83" s="44"/>
      <c r="AR83" s="44"/>
      <c r="AT83" s="40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2:57" ht="13.5" customHeight="1" x14ac:dyDescent="0.25">
      <c r="B84" s="12" t="s">
        <v>55</v>
      </c>
      <c r="C84" s="4">
        <f t="shared" ref="C84:J84" si="134">C70+C82</f>
        <v>3913</v>
      </c>
      <c r="D84" s="4">
        <f t="shared" si="134"/>
        <v>5258</v>
      </c>
      <c r="E84" s="4">
        <f t="shared" si="134"/>
        <v>8546</v>
      </c>
      <c r="F84" s="4">
        <f t="shared" si="134"/>
        <v>11555.800000000017</v>
      </c>
      <c r="G84" s="4">
        <f t="shared" si="134"/>
        <v>13112</v>
      </c>
      <c r="H84" s="4">
        <f t="shared" si="134"/>
        <v>16493</v>
      </c>
      <c r="I84" s="4">
        <f t="shared" si="134"/>
        <v>18230</v>
      </c>
      <c r="J84" s="4">
        <f t="shared" si="134"/>
        <v>5662</v>
      </c>
      <c r="K84" s="4">
        <f t="shared" ref="K84:L84" si="135">K70+K82</f>
        <v>16631</v>
      </c>
      <c r="L84" s="4">
        <f t="shared" si="135"/>
        <v>7193</v>
      </c>
      <c r="M84" s="4">
        <f t="shared" ref="M84:N84" si="136">M70+M82</f>
        <v>1047621</v>
      </c>
      <c r="N84" s="4">
        <f t="shared" si="136"/>
        <v>463433</v>
      </c>
      <c r="O84" s="4">
        <f t="shared" ref="O84" si="137">O70+O82</f>
        <v>-181215</v>
      </c>
      <c r="P84" s="4">
        <f t="shared" ref="P84:Q84" si="138">P70+P82</f>
        <v>-87115</v>
      </c>
      <c r="Q84" s="4">
        <f t="shared" si="138"/>
        <v>31104</v>
      </c>
      <c r="S84" s="40">
        <f t="shared" ref="S84:AP84" si="139">S70+S82</f>
        <v>2924</v>
      </c>
      <c r="T84" s="4">
        <f t="shared" si="139"/>
        <v>2381</v>
      </c>
      <c r="U84" s="4">
        <f t="shared" ref="U84:V84" si="140">U70+U82</f>
        <v>3607</v>
      </c>
      <c r="V84" s="4">
        <f t="shared" si="140"/>
        <v>4280</v>
      </c>
      <c r="W84" s="4">
        <f t="shared" ref="W84:Y84" si="141">W70+W82</f>
        <v>1721</v>
      </c>
      <c r="X84" s="4">
        <f t="shared" si="141"/>
        <v>4771</v>
      </c>
      <c r="Y84" s="4">
        <f t="shared" si="141"/>
        <v>-2242</v>
      </c>
      <c r="Z84" s="4">
        <f t="shared" ref="Z84:AB84" si="142">Z70+Z82</f>
        <v>30765</v>
      </c>
      <c r="AA84" s="4">
        <f t="shared" si="142"/>
        <v>296903</v>
      </c>
      <c r="AB84" s="4">
        <f t="shared" si="142"/>
        <v>11484</v>
      </c>
      <c r="AC84" s="4">
        <f t="shared" ref="AC84" si="143">AC70+AC82</f>
        <v>-32591</v>
      </c>
      <c r="AD84" s="4">
        <f t="shared" ref="AD84:AE84" si="144">AD70+AD82</f>
        <v>-9845</v>
      </c>
      <c r="AE84" s="4">
        <f t="shared" si="144"/>
        <v>-1026</v>
      </c>
      <c r="AG84" s="40">
        <f t="shared" si="139"/>
        <v>5797</v>
      </c>
      <c r="AH84" s="4">
        <f t="shared" si="139"/>
        <v>5691</v>
      </c>
      <c r="AI84" s="4">
        <f t="shared" si="139"/>
        <v>7508</v>
      </c>
      <c r="AJ84" s="4">
        <f t="shared" si="139"/>
        <v>8778</v>
      </c>
      <c r="AK84" s="4">
        <f t="shared" si="139"/>
        <v>1820</v>
      </c>
      <c r="AL84" s="4">
        <f t="shared" ref="AL84" si="145">AL70+AL82</f>
        <v>9576</v>
      </c>
      <c r="AM84" s="4">
        <f t="shared" si="139"/>
        <v>308</v>
      </c>
      <c r="AN84" s="4">
        <f t="shared" si="139"/>
        <v>260756</v>
      </c>
      <c r="AO84" s="4">
        <f t="shared" si="139"/>
        <v>410616</v>
      </c>
      <c r="AP84" s="4">
        <f t="shared" si="139"/>
        <v>-9115</v>
      </c>
      <c r="AQ84" s="4">
        <f t="shared" ref="AQ84:AR84" si="146">AQ70+AQ82</f>
        <v>-53514</v>
      </c>
      <c r="AR84" s="4">
        <f t="shared" si="146"/>
        <v>-14773</v>
      </c>
      <c r="AT84" s="40">
        <v>9297</v>
      </c>
      <c r="AU84" s="4">
        <v>9875</v>
      </c>
      <c r="AV84" s="4">
        <v>12512</v>
      </c>
      <c r="AW84" s="4">
        <v>14192</v>
      </c>
      <c r="AX84" s="4">
        <f t="shared" ref="AX84:BB84" si="147">AX70+AX82</f>
        <v>3642</v>
      </c>
      <c r="AY84" s="4">
        <f t="shared" ref="AY84" si="148">AY70+AY82</f>
        <v>13168</v>
      </c>
      <c r="AZ84" s="4">
        <f t="shared" si="147"/>
        <v>4196</v>
      </c>
      <c r="BA84" s="4">
        <f t="shared" si="147"/>
        <v>647054</v>
      </c>
      <c r="BB84" s="4">
        <f t="shared" si="147"/>
        <v>463743</v>
      </c>
      <c r="BC84" s="4">
        <f t="shared" ref="BC84:BD84" si="149">BC70+BC82</f>
        <v>-7950</v>
      </c>
      <c r="BD84" s="4">
        <f t="shared" si="149"/>
        <v>-60561</v>
      </c>
      <c r="BE84" s="4">
        <f t="shared" ref="BE84" si="150">BE70+BE82</f>
        <v>-19319</v>
      </c>
    </row>
    <row r="85" spans="2:57" ht="4.9000000000000004" customHeight="1" x14ac:dyDescent="0.25">
      <c r="B85" s="12"/>
      <c r="C85" s="26"/>
      <c r="D85" s="26"/>
      <c r="E85" s="26"/>
      <c r="F85" s="33"/>
      <c r="G85" s="33"/>
      <c r="H85" s="33"/>
      <c r="I85" s="33"/>
      <c r="J85" s="33"/>
      <c r="K85" s="75"/>
      <c r="L85" s="75"/>
      <c r="M85" s="75"/>
      <c r="N85" s="75"/>
      <c r="O85" s="75"/>
      <c r="P85" s="75"/>
      <c r="Q85" s="75"/>
      <c r="S85" s="48"/>
      <c r="T85" s="33"/>
      <c r="U85" s="33"/>
      <c r="V85" s="33"/>
      <c r="W85" s="33"/>
      <c r="X85" s="33"/>
      <c r="Y85" s="75"/>
      <c r="Z85" s="75"/>
      <c r="AA85" s="75"/>
      <c r="AB85" s="75"/>
      <c r="AC85" s="75"/>
      <c r="AD85" s="75"/>
      <c r="AE85" s="75"/>
      <c r="AG85" s="48"/>
      <c r="AH85" s="33"/>
      <c r="AI85" s="33"/>
      <c r="AJ85" s="33"/>
      <c r="AK85" s="75"/>
      <c r="AL85" s="75"/>
      <c r="AM85" s="75"/>
      <c r="AN85" s="75"/>
      <c r="AO85" s="75"/>
      <c r="AP85" s="75"/>
      <c r="AQ85" s="75"/>
      <c r="AR85" s="75"/>
      <c r="AT85" s="48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</row>
    <row r="86" spans="2:57" ht="13.5" customHeight="1" x14ac:dyDescent="0.25">
      <c r="B86" s="22" t="s">
        <v>56</v>
      </c>
      <c r="C86" s="2">
        <v>189</v>
      </c>
      <c r="D86" s="2">
        <v>170</v>
      </c>
      <c r="E86" s="2">
        <v>1653</v>
      </c>
      <c r="F86" s="2">
        <v>247.9</v>
      </c>
      <c r="G86" s="2">
        <v>617</v>
      </c>
      <c r="H86" s="2">
        <v>147</v>
      </c>
      <c r="I86" s="2">
        <v>1228</v>
      </c>
      <c r="J86" s="2">
        <v>3016</v>
      </c>
      <c r="K86" s="39">
        <v>465</v>
      </c>
      <c r="L86" s="39">
        <v>3789</v>
      </c>
      <c r="M86" s="39">
        <v>929</v>
      </c>
      <c r="N86" s="39">
        <v>22388</v>
      </c>
      <c r="O86" s="39">
        <v>17947</v>
      </c>
      <c r="P86" s="39">
        <v>84423</v>
      </c>
      <c r="Q86" s="39">
        <v>25114</v>
      </c>
      <c r="S86" s="39">
        <v>321</v>
      </c>
      <c r="T86" s="2">
        <v>388</v>
      </c>
      <c r="U86" s="60">
        <v>396</v>
      </c>
      <c r="V86" s="60">
        <v>520</v>
      </c>
      <c r="W86" s="60">
        <v>733</v>
      </c>
      <c r="X86" s="60">
        <v>1836</v>
      </c>
      <c r="Y86" s="79">
        <v>748</v>
      </c>
      <c r="Z86" s="79">
        <v>1024</v>
      </c>
      <c r="AA86" s="79">
        <v>1980</v>
      </c>
      <c r="AB86" s="79">
        <v>3767</v>
      </c>
      <c r="AC86" s="79">
        <v>14306</v>
      </c>
      <c r="AD86" s="79">
        <v>24891</v>
      </c>
      <c r="AE86" s="79">
        <v>23726.139590160001</v>
      </c>
      <c r="AG86" s="39">
        <v>74</v>
      </c>
      <c r="AH86" s="2">
        <v>474</v>
      </c>
      <c r="AI86" s="2">
        <v>266</v>
      </c>
      <c r="AJ86" s="2">
        <v>1077</v>
      </c>
      <c r="AK86" s="39">
        <v>1469</v>
      </c>
      <c r="AL86" s="39">
        <v>554</v>
      </c>
      <c r="AM86" s="39">
        <v>2626</v>
      </c>
      <c r="AN86" s="39">
        <v>581</v>
      </c>
      <c r="AO86" s="39">
        <v>9498</v>
      </c>
      <c r="AP86" s="39">
        <v>19216</v>
      </c>
      <c r="AQ86" s="39">
        <v>58737</v>
      </c>
      <c r="AR86" s="39">
        <v>31404</v>
      </c>
      <c r="AT86" s="39">
        <v>358</v>
      </c>
      <c r="AU86" s="2">
        <v>487</v>
      </c>
      <c r="AV86" s="2">
        <v>130</v>
      </c>
      <c r="AW86" s="2">
        <v>1792</v>
      </c>
      <c r="AX86" s="2">
        <v>2025</v>
      </c>
      <c r="AY86" s="2">
        <v>428</v>
      </c>
      <c r="AZ86" s="2">
        <v>2071</v>
      </c>
      <c r="BA86" s="2">
        <v>7419</v>
      </c>
      <c r="BB86" s="2">
        <v>11550</v>
      </c>
      <c r="BC86" s="2">
        <v>43779</v>
      </c>
      <c r="BD86" s="2">
        <v>47655</v>
      </c>
      <c r="BE86" s="2">
        <v>19974</v>
      </c>
    </row>
    <row r="87" spans="2:57" ht="13.5" customHeight="1" x14ac:dyDescent="0.25">
      <c r="B87" s="22" t="s">
        <v>57</v>
      </c>
      <c r="C87" s="2">
        <v>-3513</v>
      </c>
      <c r="D87" s="2">
        <v>-4397</v>
      </c>
      <c r="E87" s="2">
        <v>-2777</v>
      </c>
      <c r="F87" s="2">
        <v>-3275.3</v>
      </c>
      <c r="G87" s="2">
        <v>-1803</v>
      </c>
      <c r="H87" s="2">
        <v>-6036</v>
      </c>
      <c r="I87" s="2">
        <v>-2435</v>
      </c>
      <c r="J87" s="2">
        <v>-2692</v>
      </c>
      <c r="K87" s="39">
        <v>-8748</v>
      </c>
      <c r="L87" s="39">
        <v>-8913</v>
      </c>
      <c r="M87" s="39">
        <v>-7984</v>
      </c>
      <c r="N87" s="39">
        <v>-8596</v>
      </c>
      <c r="O87" s="39">
        <v>-22947</v>
      </c>
      <c r="P87" s="39">
        <v>-1100</v>
      </c>
      <c r="Q87" s="39">
        <v>-14354</v>
      </c>
      <c r="S87" s="39">
        <v>-667</v>
      </c>
      <c r="T87" s="2">
        <v>-899</v>
      </c>
      <c r="U87" s="60">
        <v>-525</v>
      </c>
      <c r="V87" s="60">
        <v>-1277</v>
      </c>
      <c r="W87" s="60">
        <v>-854</v>
      </c>
      <c r="X87" s="60">
        <v>-902</v>
      </c>
      <c r="Y87" s="79">
        <v>-1927</v>
      </c>
      <c r="Z87" s="79">
        <v>-6802</v>
      </c>
      <c r="AA87" s="79">
        <v>-96</v>
      </c>
      <c r="AB87" s="79">
        <v>-1281</v>
      </c>
      <c r="AC87" s="79">
        <v>-157</v>
      </c>
      <c r="AD87" s="79">
        <v>-281</v>
      </c>
      <c r="AE87" s="79">
        <v>-2194.1395901599999</v>
      </c>
      <c r="AG87" s="39">
        <v>-1189</v>
      </c>
      <c r="AH87" s="2">
        <v>-1288</v>
      </c>
      <c r="AI87" s="2">
        <v>-1799</v>
      </c>
      <c r="AJ87" s="2">
        <v>-1007</v>
      </c>
      <c r="AK87" s="39">
        <v>-1431</v>
      </c>
      <c r="AL87" s="39">
        <v>-4353</v>
      </c>
      <c r="AM87" s="39">
        <v>-4065</v>
      </c>
      <c r="AN87" s="39">
        <v>-7342</v>
      </c>
      <c r="AO87" s="39">
        <v>-1113</v>
      </c>
      <c r="AP87" s="39">
        <v>-6752</v>
      </c>
      <c r="AQ87" s="39">
        <v>-977</v>
      </c>
      <c r="AR87" s="39">
        <v>-492</v>
      </c>
      <c r="AT87" s="39">
        <v>-1897</v>
      </c>
      <c r="AU87" s="2">
        <v>-1095</v>
      </c>
      <c r="AV87" s="2">
        <v>-3961</v>
      </c>
      <c r="AW87" s="2">
        <v>-1494</v>
      </c>
      <c r="AX87" s="2">
        <v>-1716</v>
      </c>
      <c r="AY87" s="2">
        <v>-5775</v>
      </c>
      <c r="AZ87" s="2">
        <v>-6342</v>
      </c>
      <c r="BA87" s="2">
        <v>-4509</v>
      </c>
      <c r="BB87" s="2">
        <v>-2517</v>
      </c>
      <c r="BC87" s="2">
        <v>-10825</v>
      </c>
      <c r="BD87" s="2">
        <v>-2455</v>
      </c>
      <c r="BE87" s="2">
        <v>-8851</v>
      </c>
    </row>
    <row r="88" spans="2:57" ht="4.9000000000000004" customHeight="1" x14ac:dyDescent="0.25">
      <c r="B88" s="22"/>
      <c r="C88" s="2"/>
      <c r="D88" s="2"/>
      <c r="E88" s="2"/>
      <c r="F88" s="2"/>
      <c r="G88" s="2"/>
      <c r="H88" s="2"/>
      <c r="I88" s="2"/>
      <c r="J88" s="2"/>
      <c r="K88" s="39"/>
      <c r="L88" s="39"/>
      <c r="M88" s="39"/>
      <c r="N88" s="39"/>
      <c r="O88" s="39"/>
      <c r="P88" s="39"/>
      <c r="Q88" s="39"/>
      <c r="S88" s="39"/>
      <c r="T88" s="2"/>
      <c r="U88" s="2"/>
      <c r="V88" s="2"/>
      <c r="W88" s="2"/>
      <c r="X88" s="2"/>
      <c r="Y88" s="39"/>
      <c r="Z88" s="39"/>
      <c r="AA88" s="39"/>
      <c r="AB88" s="39"/>
      <c r="AC88" s="39"/>
      <c r="AD88" s="39"/>
      <c r="AE88" s="39"/>
      <c r="AG88" s="39"/>
      <c r="AH88" s="2"/>
      <c r="AI88" s="2"/>
      <c r="AJ88" s="2"/>
      <c r="AK88" s="39"/>
      <c r="AL88" s="39"/>
      <c r="AM88" s="39"/>
      <c r="AN88" s="39"/>
      <c r="AO88" s="39"/>
      <c r="AP88" s="39"/>
      <c r="AQ88" s="39"/>
      <c r="AR88" s="39"/>
      <c r="AT88" s="39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2:57" ht="13.5" customHeight="1" x14ac:dyDescent="0.25">
      <c r="B89" s="12" t="s">
        <v>58</v>
      </c>
      <c r="C89" s="4">
        <f t="shared" ref="C89:D89" si="151">SUM(C84:C87)</f>
        <v>589</v>
      </c>
      <c r="D89" s="4">
        <f t="shared" si="151"/>
        <v>1031</v>
      </c>
      <c r="E89" s="4">
        <f t="shared" ref="E89:N89" si="152">SUM(E84:E87)</f>
        <v>7422</v>
      </c>
      <c r="F89" s="4">
        <f t="shared" si="152"/>
        <v>8528.400000000016</v>
      </c>
      <c r="G89" s="4">
        <f t="shared" si="152"/>
        <v>11926</v>
      </c>
      <c r="H89" s="4">
        <f t="shared" si="152"/>
        <v>10604</v>
      </c>
      <c r="I89" s="4">
        <f t="shared" si="152"/>
        <v>17023</v>
      </c>
      <c r="J89" s="4">
        <f t="shared" si="152"/>
        <v>5986</v>
      </c>
      <c r="K89" s="4">
        <f t="shared" ref="K89" si="153">SUM(K84:K87)</f>
        <v>8348</v>
      </c>
      <c r="L89" s="4">
        <f t="shared" si="152"/>
        <v>2069</v>
      </c>
      <c r="M89" s="4">
        <f t="shared" si="152"/>
        <v>1040566</v>
      </c>
      <c r="N89" s="4">
        <f t="shared" si="152"/>
        <v>477225</v>
      </c>
      <c r="O89" s="4">
        <f t="shared" ref="O89" si="154">SUM(O84:O87)</f>
        <v>-186215</v>
      </c>
      <c r="P89" s="4">
        <f t="shared" ref="P89:Q89" si="155">SUM(P84:P87)</f>
        <v>-3792</v>
      </c>
      <c r="Q89" s="4">
        <f t="shared" si="155"/>
        <v>41864</v>
      </c>
      <c r="S89" s="40">
        <f t="shared" ref="S89:AP89" si="156">SUM(S84:S87)</f>
        <v>2578</v>
      </c>
      <c r="T89" s="4">
        <f t="shared" si="156"/>
        <v>1870</v>
      </c>
      <c r="U89" s="4">
        <f t="shared" ref="U89:V89" si="157">SUM(U84:U87)</f>
        <v>3478</v>
      </c>
      <c r="V89" s="4">
        <f t="shared" si="157"/>
        <v>3523</v>
      </c>
      <c r="W89" s="4">
        <f t="shared" ref="W89:Y89" si="158">SUM(W84:W87)</f>
        <v>1600</v>
      </c>
      <c r="X89" s="4">
        <f t="shared" si="158"/>
        <v>5705</v>
      </c>
      <c r="Y89" s="4">
        <f t="shared" si="158"/>
        <v>-3421</v>
      </c>
      <c r="Z89" s="4">
        <f t="shared" ref="Z89:AB89" si="159">SUM(Z84:Z87)</f>
        <v>24987</v>
      </c>
      <c r="AA89" s="4">
        <f t="shared" si="159"/>
        <v>298787</v>
      </c>
      <c r="AB89" s="4">
        <f t="shared" si="159"/>
        <v>13970</v>
      </c>
      <c r="AC89" s="4">
        <f t="shared" ref="AC89" si="160">SUM(AC84:AC87)</f>
        <v>-18442</v>
      </c>
      <c r="AD89" s="4">
        <f t="shared" ref="AD89:AE89" si="161">SUM(AD84:AD87)</f>
        <v>14765</v>
      </c>
      <c r="AE89" s="4">
        <f t="shared" si="161"/>
        <v>20506</v>
      </c>
      <c r="AG89" s="40">
        <f t="shared" si="156"/>
        <v>4682</v>
      </c>
      <c r="AH89" s="4">
        <f t="shared" si="156"/>
        <v>4877</v>
      </c>
      <c r="AI89" s="4">
        <f t="shared" si="156"/>
        <v>5975</v>
      </c>
      <c r="AJ89" s="4">
        <f t="shared" si="156"/>
        <v>8848</v>
      </c>
      <c r="AK89" s="4">
        <f t="shared" si="156"/>
        <v>1858</v>
      </c>
      <c r="AL89" s="4">
        <f t="shared" ref="AL89" si="162">SUM(AL84:AL87)</f>
        <v>5777</v>
      </c>
      <c r="AM89" s="4">
        <f t="shared" si="156"/>
        <v>-1131</v>
      </c>
      <c r="AN89" s="4">
        <f t="shared" si="156"/>
        <v>253995</v>
      </c>
      <c r="AO89" s="4">
        <f t="shared" si="156"/>
        <v>419001</v>
      </c>
      <c r="AP89" s="4">
        <f t="shared" si="156"/>
        <v>3349</v>
      </c>
      <c r="AQ89" s="4">
        <f t="shared" ref="AQ89:AR89" si="163">SUM(AQ84:AQ87)</f>
        <v>4246</v>
      </c>
      <c r="AR89" s="4">
        <f t="shared" si="163"/>
        <v>16139</v>
      </c>
      <c r="AT89" s="40">
        <v>7758</v>
      </c>
      <c r="AU89" s="4">
        <v>9267</v>
      </c>
      <c r="AV89" s="4">
        <v>8681</v>
      </c>
      <c r="AW89" s="4">
        <v>14490</v>
      </c>
      <c r="AX89" s="4">
        <f t="shared" ref="AX89:BB89" si="164">SUM(AX84:AX87)</f>
        <v>3951</v>
      </c>
      <c r="AY89" s="4">
        <f t="shared" ref="AY89" si="165">SUM(AY84:AY87)</f>
        <v>7821</v>
      </c>
      <c r="AZ89" s="4">
        <f t="shared" si="164"/>
        <v>-75</v>
      </c>
      <c r="BA89" s="4">
        <f t="shared" si="164"/>
        <v>649964</v>
      </c>
      <c r="BB89" s="4">
        <f t="shared" si="164"/>
        <v>472776</v>
      </c>
      <c r="BC89" s="4">
        <f t="shared" ref="BC89:BD89" si="166">SUM(BC84:BC87)</f>
        <v>25004</v>
      </c>
      <c r="BD89" s="4">
        <f t="shared" si="166"/>
        <v>-15361</v>
      </c>
      <c r="BE89" s="4">
        <f t="shared" ref="BE89" si="167">SUM(BE84:BE87)</f>
        <v>-8196</v>
      </c>
    </row>
    <row r="90" spans="2:57" ht="4.9000000000000004" customHeight="1" x14ac:dyDescent="0.25">
      <c r="B90" s="7"/>
      <c r="C90" s="25"/>
      <c r="D90" s="25"/>
      <c r="E90" s="25"/>
      <c r="F90" s="34"/>
      <c r="G90" s="34"/>
      <c r="H90" s="34"/>
      <c r="I90" s="34"/>
      <c r="J90" s="34"/>
      <c r="K90" s="76"/>
      <c r="L90" s="76"/>
      <c r="M90" s="76"/>
      <c r="N90" s="76"/>
      <c r="O90" s="76"/>
      <c r="P90" s="76"/>
      <c r="Q90" s="76"/>
      <c r="S90" s="49"/>
      <c r="T90" s="34"/>
      <c r="U90" s="34"/>
      <c r="V90" s="34"/>
      <c r="W90" s="34"/>
      <c r="X90" s="34"/>
      <c r="Y90" s="76"/>
      <c r="Z90" s="76"/>
      <c r="AA90" s="76"/>
      <c r="AB90" s="76"/>
      <c r="AC90" s="76"/>
      <c r="AD90" s="76"/>
      <c r="AE90" s="76"/>
      <c r="AG90" s="49"/>
      <c r="AH90" s="34"/>
      <c r="AI90" s="34"/>
      <c r="AJ90" s="34"/>
      <c r="AK90" s="76"/>
      <c r="AL90" s="76"/>
      <c r="AM90" s="76"/>
      <c r="AN90" s="76"/>
      <c r="AO90" s="76"/>
      <c r="AP90" s="76"/>
      <c r="AQ90" s="76"/>
      <c r="AR90" s="76"/>
      <c r="AT90" s="49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</row>
    <row r="91" spans="2:57" ht="13.5" customHeight="1" x14ac:dyDescent="0.25">
      <c r="B91" s="12" t="s">
        <v>59</v>
      </c>
      <c r="C91" s="5">
        <f t="shared" ref="C91:D91" si="168">C92+C93</f>
        <v>-332</v>
      </c>
      <c r="D91" s="5">
        <f t="shared" si="168"/>
        <v>-334</v>
      </c>
      <c r="E91" s="5">
        <f t="shared" ref="E91:N91" si="169">E92+E93</f>
        <v>1011</v>
      </c>
      <c r="F91" s="5">
        <f t="shared" si="169"/>
        <v>-1618.94</v>
      </c>
      <c r="G91" s="5">
        <f t="shared" si="169"/>
        <v>-1907</v>
      </c>
      <c r="H91" s="5">
        <f t="shared" si="169"/>
        <v>-297</v>
      </c>
      <c r="I91" s="5">
        <f t="shared" si="169"/>
        <v>-2182</v>
      </c>
      <c r="J91" s="5">
        <f t="shared" si="169"/>
        <v>-622</v>
      </c>
      <c r="K91" s="5">
        <f t="shared" ref="K91" si="170">K92+K93</f>
        <v>-1128</v>
      </c>
      <c r="L91" s="5">
        <f t="shared" si="169"/>
        <v>-4100</v>
      </c>
      <c r="M91" s="5">
        <f t="shared" si="169"/>
        <v>-104997</v>
      </c>
      <c r="N91" s="5">
        <f t="shared" si="169"/>
        <v>-32373</v>
      </c>
      <c r="O91" s="5">
        <f t="shared" ref="O91" si="171">O92+O93</f>
        <v>-4571</v>
      </c>
      <c r="P91" s="5">
        <f t="shared" ref="P91:Q91" si="172">P92+P93</f>
        <v>-19044</v>
      </c>
      <c r="Q91" s="5">
        <f t="shared" si="172"/>
        <v>7968</v>
      </c>
      <c r="S91" s="44">
        <f t="shared" ref="S91:AP91" si="173">S92+S93</f>
        <v>-538</v>
      </c>
      <c r="T91" s="5">
        <f t="shared" si="173"/>
        <v>-328</v>
      </c>
      <c r="U91" s="5">
        <f t="shared" ref="U91:V91" si="174">U92+U93</f>
        <v>-356</v>
      </c>
      <c r="V91" s="5">
        <f t="shared" si="174"/>
        <v>-735</v>
      </c>
      <c r="W91" s="5">
        <f t="shared" ref="W91:Y91" si="175">W92+W93</f>
        <v>-1394</v>
      </c>
      <c r="X91" s="5">
        <f t="shared" si="175"/>
        <v>-715</v>
      </c>
      <c r="Y91" s="5">
        <f t="shared" si="175"/>
        <v>-109</v>
      </c>
      <c r="Z91" s="5">
        <f>Z92+Z93</f>
        <v>-4352</v>
      </c>
      <c r="AA91" s="5">
        <f>AA92+AA93</f>
        <v>-12165</v>
      </c>
      <c r="AB91" s="5">
        <f>AB92+AB93</f>
        <v>-6337</v>
      </c>
      <c r="AC91" s="5">
        <f t="shared" ref="AC91" si="176">AC92+AC93</f>
        <v>473</v>
      </c>
      <c r="AD91" s="5">
        <f t="shared" ref="AD91:AE91" si="177">AD92+AD93</f>
        <v>-3985</v>
      </c>
      <c r="AE91" s="5">
        <f t="shared" si="177"/>
        <v>10101</v>
      </c>
      <c r="AG91" s="44">
        <f t="shared" si="173"/>
        <v>-885</v>
      </c>
      <c r="AH91" s="5">
        <f t="shared" si="173"/>
        <v>-1012</v>
      </c>
      <c r="AI91" s="5">
        <f t="shared" si="173"/>
        <v>-233</v>
      </c>
      <c r="AJ91" s="5">
        <f t="shared" si="173"/>
        <v>-1629</v>
      </c>
      <c r="AK91" s="5">
        <f t="shared" si="173"/>
        <v>-728</v>
      </c>
      <c r="AL91" s="5">
        <f t="shared" ref="AL91" si="178">AL92+AL93</f>
        <v>-122</v>
      </c>
      <c r="AM91" s="5">
        <f t="shared" si="173"/>
        <v>-574</v>
      </c>
      <c r="AN91" s="5">
        <f t="shared" si="173"/>
        <v>-22851</v>
      </c>
      <c r="AO91" s="5">
        <f t="shared" si="173"/>
        <v>-18611</v>
      </c>
      <c r="AP91" s="5">
        <f t="shared" si="173"/>
        <v>-5548</v>
      </c>
      <c r="AQ91" s="5">
        <f t="shared" ref="AQ91:AR91" si="179">AQ92+AQ93</f>
        <v>-13686</v>
      </c>
      <c r="AR91" s="5">
        <f t="shared" si="179"/>
        <v>-7248</v>
      </c>
      <c r="AS91" s="5"/>
      <c r="AT91" s="44">
        <v>-1502</v>
      </c>
      <c r="AU91" s="5">
        <v>-1830</v>
      </c>
      <c r="AV91" s="5">
        <v>-449</v>
      </c>
      <c r="AW91" s="5">
        <v>-2167</v>
      </c>
      <c r="AX91" s="5">
        <f t="shared" ref="AX91:BB91" si="180">AX92+AX93</f>
        <v>-584</v>
      </c>
      <c r="AY91" s="5">
        <f t="shared" ref="AY91" si="181">AY92+AY93</f>
        <v>-461</v>
      </c>
      <c r="AZ91" s="5">
        <f t="shared" si="180"/>
        <v>-919</v>
      </c>
      <c r="BA91" s="5">
        <f t="shared" si="180"/>
        <v>-62994</v>
      </c>
      <c r="BB91" s="5">
        <f t="shared" si="180"/>
        <v>-32867</v>
      </c>
      <c r="BC91" s="5">
        <f t="shared" ref="BC91:BD91" si="182">BC92+BC93</f>
        <v>-9001</v>
      </c>
      <c r="BD91" s="5">
        <f t="shared" si="182"/>
        <v>-14170</v>
      </c>
      <c r="BE91" s="5">
        <f t="shared" ref="BE91" si="183">BE92+BE93</f>
        <v>-8171</v>
      </c>
    </row>
    <row r="92" spans="2:57" ht="13.5" customHeight="1" x14ac:dyDescent="0.25">
      <c r="B92" s="22" t="s">
        <v>60</v>
      </c>
      <c r="C92" s="2">
        <v>-235</v>
      </c>
      <c r="D92" s="2">
        <v>-380</v>
      </c>
      <c r="E92" s="2">
        <v>-741</v>
      </c>
      <c r="F92" s="2">
        <v>-1720.4</v>
      </c>
      <c r="G92" s="2">
        <v>-1809</v>
      </c>
      <c r="H92" s="2">
        <v>-708</v>
      </c>
      <c r="I92" s="2">
        <v>-1754</v>
      </c>
      <c r="J92" s="2">
        <v>-1744</v>
      </c>
      <c r="K92" s="39">
        <v>-1618</v>
      </c>
      <c r="L92" s="39">
        <v>-2975</v>
      </c>
      <c r="M92" s="39">
        <v>-107194</v>
      </c>
      <c r="N92" s="39">
        <v>-52773</v>
      </c>
      <c r="O92" s="39">
        <v>-1839</v>
      </c>
      <c r="P92" s="39">
        <v>-1773</v>
      </c>
      <c r="Q92" s="39">
        <v>-2862</v>
      </c>
      <c r="S92" s="39">
        <v>-77</v>
      </c>
      <c r="T92" s="2">
        <v>-290</v>
      </c>
      <c r="U92" s="60">
        <v>-246</v>
      </c>
      <c r="V92" s="60">
        <v>-532</v>
      </c>
      <c r="W92" s="60">
        <v>-645</v>
      </c>
      <c r="X92" s="60">
        <v>-873</v>
      </c>
      <c r="Y92" s="79">
        <v>-462</v>
      </c>
      <c r="Z92" s="79">
        <v>-4845</v>
      </c>
      <c r="AA92" s="79">
        <v>-20826</v>
      </c>
      <c r="AB92" s="79">
        <v>-541</v>
      </c>
      <c r="AC92" s="79">
        <v>-280</v>
      </c>
      <c r="AD92" s="79">
        <v>-714</v>
      </c>
      <c r="AE92" s="79">
        <v>-414</v>
      </c>
      <c r="AG92" s="39">
        <v>-568</v>
      </c>
      <c r="AH92" s="2">
        <v>-913</v>
      </c>
      <c r="AI92" s="2">
        <v>-519</v>
      </c>
      <c r="AJ92" s="2">
        <v>-912</v>
      </c>
      <c r="AK92" s="39">
        <v>-1112</v>
      </c>
      <c r="AL92" s="39">
        <v>-1431</v>
      </c>
      <c r="AM92" s="39">
        <v>-779</v>
      </c>
      <c r="AN92" s="39">
        <v>-23405</v>
      </c>
      <c r="AO92" s="39">
        <v>-43415</v>
      </c>
      <c r="AP92" s="39">
        <v>-2435</v>
      </c>
      <c r="AQ92" s="39">
        <v>-1985</v>
      </c>
      <c r="AR92" s="39">
        <v>-1866</v>
      </c>
      <c r="AT92" s="39">
        <v>-1168</v>
      </c>
      <c r="AU92" s="2">
        <v>-1533</v>
      </c>
      <c r="AV92" s="2">
        <v>-710</v>
      </c>
      <c r="AW92" s="2">
        <v>-1403</v>
      </c>
      <c r="AX92" s="2">
        <v>-1241</v>
      </c>
      <c r="AY92" s="2">
        <v>-1445</v>
      </c>
      <c r="AZ92" s="2">
        <v>-1306</v>
      </c>
      <c r="BA92" s="2">
        <v>-65698</v>
      </c>
      <c r="BB92" s="2">
        <v>-54351</v>
      </c>
      <c r="BC92" s="2">
        <v>-5446</v>
      </c>
      <c r="BD92" s="2">
        <v>99</v>
      </c>
      <c r="BE92" s="2">
        <v>-2292</v>
      </c>
    </row>
    <row r="93" spans="2:57" ht="13.5" customHeight="1" x14ac:dyDescent="0.25">
      <c r="B93" s="22" t="s">
        <v>61</v>
      </c>
      <c r="C93" s="2">
        <v>-97</v>
      </c>
      <c r="D93" s="2">
        <v>46</v>
      </c>
      <c r="E93" s="2">
        <v>1752</v>
      </c>
      <c r="F93" s="2">
        <v>101.46</v>
      </c>
      <c r="G93" s="2">
        <v>-98</v>
      </c>
      <c r="H93" s="2">
        <v>411</v>
      </c>
      <c r="I93" s="2">
        <v>-428</v>
      </c>
      <c r="J93" s="2">
        <v>1122</v>
      </c>
      <c r="K93" s="39">
        <v>490</v>
      </c>
      <c r="L93" s="39">
        <v>-1125</v>
      </c>
      <c r="M93" s="39">
        <v>2197</v>
      </c>
      <c r="N93" s="39">
        <v>20400</v>
      </c>
      <c r="O93" s="39">
        <v>-2732</v>
      </c>
      <c r="P93" s="39">
        <v>-17271</v>
      </c>
      <c r="Q93" s="39">
        <v>10830</v>
      </c>
      <c r="S93" s="39">
        <v>-461</v>
      </c>
      <c r="T93" s="2">
        <v>-38</v>
      </c>
      <c r="U93" s="60">
        <v>-110</v>
      </c>
      <c r="V93" s="60">
        <v>-203</v>
      </c>
      <c r="W93" s="60">
        <v>-749</v>
      </c>
      <c r="X93" s="60">
        <v>158</v>
      </c>
      <c r="Y93" s="79">
        <v>353</v>
      </c>
      <c r="Z93" s="79">
        <v>493</v>
      </c>
      <c r="AA93" s="79">
        <v>8661</v>
      </c>
      <c r="AB93" s="79">
        <v>-5796</v>
      </c>
      <c r="AC93" s="79">
        <v>753</v>
      </c>
      <c r="AD93" s="79">
        <v>-3271</v>
      </c>
      <c r="AE93" s="79">
        <v>10515</v>
      </c>
      <c r="AG93" s="39">
        <v>-317</v>
      </c>
      <c r="AH93" s="2">
        <v>-99</v>
      </c>
      <c r="AI93" s="2">
        <v>286</v>
      </c>
      <c r="AJ93" s="2">
        <v>-717</v>
      </c>
      <c r="AK93" s="39">
        <v>384</v>
      </c>
      <c r="AL93" s="39">
        <v>1309</v>
      </c>
      <c r="AM93" s="39">
        <v>205</v>
      </c>
      <c r="AN93" s="39">
        <v>554</v>
      </c>
      <c r="AO93" s="39">
        <v>24804</v>
      </c>
      <c r="AP93" s="39">
        <v>-3113</v>
      </c>
      <c r="AQ93" s="39">
        <v>-11701</v>
      </c>
      <c r="AR93" s="39">
        <v>-5382</v>
      </c>
      <c r="AT93" s="39">
        <v>-334</v>
      </c>
      <c r="AU93" s="2">
        <v>-297</v>
      </c>
      <c r="AV93" s="2">
        <v>261</v>
      </c>
      <c r="AW93" s="2">
        <v>-764</v>
      </c>
      <c r="AX93" s="2">
        <v>657</v>
      </c>
      <c r="AY93" s="2">
        <v>984</v>
      </c>
      <c r="AZ93" s="2">
        <v>387</v>
      </c>
      <c r="BA93" s="2">
        <v>2704</v>
      </c>
      <c r="BB93" s="2">
        <v>21484</v>
      </c>
      <c r="BC93" s="2">
        <v>-3555</v>
      </c>
      <c r="BD93" s="2">
        <v>-14269</v>
      </c>
      <c r="BE93" s="2">
        <v>-5879</v>
      </c>
    </row>
    <row r="94" spans="2:57" ht="13.5" customHeight="1" x14ac:dyDescent="0.25">
      <c r="B94" s="8" t="s">
        <v>62</v>
      </c>
      <c r="C94" s="4">
        <f t="shared" ref="C94:N94" si="184">SUM(C89:C91)</f>
        <v>257</v>
      </c>
      <c r="D94" s="4">
        <f t="shared" si="184"/>
        <v>697</v>
      </c>
      <c r="E94" s="4">
        <f t="shared" si="184"/>
        <v>8433</v>
      </c>
      <c r="F94" s="4">
        <f t="shared" si="184"/>
        <v>6909.4600000000155</v>
      </c>
      <c r="G94" s="4">
        <f t="shared" si="184"/>
        <v>10019</v>
      </c>
      <c r="H94" s="4">
        <f t="shared" si="184"/>
        <v>10307</v>
      </c>
      <c r="I94" s="4">
        <f t="shared" si="184"/>
        <v>14841</v>
      </c>
      <c r="J94" s="4">
        <f t="shared" si="184"/>
        <v>5364</v>
      </c>
      <c r="K94" s="4">
        <f t="shared" ref="K94" si="185">SUM(K89:K91)</f>
        <v>7220</v>
      </c>
      <c r="L94" s="4">
        <f t="shared" si="184"/>
        <v>-2031</v>
      </c>
      <c r="M94" s="4">
        <f t="shared" si="184"/>
        <v>935569</v>
      </c>
      <c r="N94" s="4">
        <f t="shared" si="184"/>
        <v>444852</v>
      </c>
      <c r="O94" s="4">
        <f t="shared" ref="O94" si="186">SUM(O89:O91)</f>
        <v>-190786</v>
      </c>
      <c r="P94" s="4">
        <f t="shared" ref="P94:Q94" si="187">SUM(P89:P91)</f>
        <v>-22836</v>
      </c>
      <c r="Q94" s="4">
        <f t="shared" si="187"/>
        <v>49832</v>
      </c>
      <c r="S94" s="40">
        <f t="shared" ref="S94:AP94" si="188">SUM(S89:S91)</f>
        <v>2040</v>
      </c>
      <c r="T94" s="4">
        <f t="shared" si="188"/>
        <v>1542</v>
      </c>
      <c r="U94" s="4">
        <f t="shared" ref="U94:Y94" si="189">SUM(U89:U91)</f>
        <v>3122</v>
      </c>
      <c r="V94" s="4">
        <f t="shared" si="189"/>
        <v>2788</v>
      </c>
      <c r="W94" s="4">
        <f t="shared" si="189"/>
        <v>206</v>
      </c>
      <c r="X94" s="4">
        <f t="shared" si="189"/>
        <v>4990</v>
      </c>
      <c r="Y94" s="4">
        <f t="shared" si="189"/>
        <v>-3530</v>
      </c>
      <c r="Z94" s="4">
        <f t="shared" ref="Z94" si="190">SUM(Z89:Z91)</f>
        <v>20635</v>
      </c>
      <c r="AA94" s="4">
        <f>SUM(AA89:AA91)</f>
        <v>286622</v>
      </c>
      <c r="AB94" s="4">
        <f>SUM(AB89:AB91)</f>
        <v>7633</v>
      </c>
      <c r="AC94" s="4">
        <f t="shared" ref="AC94" si="191">SUM(AC89:AC91)</f>
        <v>-17969</v>
      </c>
      <c r="AD94" s="4">
        <f t="shared" ref="AD94:AE94" si="192">SUM(AD89:AD91)</f>
        <v>10780</v>
      </c>
      <c r="AE94" s="4">
        <f t="shared" si="192"/>
        <v>30607</v>
      </c>
      <c r="AG94" s="40">
        <f t="shared" si="188"/>
        <v>3797</v>
      </c>
      <c r="AH94" s="4">
        <f t="shared" si="188"/>
        <v>3865</v>
      </c>
      <c r="AI94" s="4">
        <f t="shared" si="188"/>
        <v>5742</v>
      </c>
      <c r="AJ94" s="4">
        <f t="shared" si="188"/>
        <v>7219</v>
      </c>
      <c r="AK94" s="4">
        <f t="shared" si="188"/>
        <v>1130</v>
      </c>
      <c r="AL94" s="4">
        <f t="shared" ref="AL94" si="193">SUM(AL89:AL91)</f>
        <v>5655</v>
      </c>
      <c r="AM94" s="4">
        <f t="shared" si="188"/>
        <v>-1705</v>
      </c>
      <c r="AN94" s="4">
        <f t="shared" si="188"/>
        <v>231144</v>
      </c>
      <c r="AO94" s="4">
        <f t="shared" si="188"/>
        <v>400390</v>
      </c>
      <c r="AP94" s="4">
        <f t="shared" si="188"/>
        <v>-2199</v>
      </c>
      <c r="AQ94" s="4">
        <f t="shared" ref="AQ94:AR94" si="194">SUM(AQ89:AQ91)</f>
        <v>-9440</v>
      </c>
      <c r="AR94" s="4">
        <f t="shared" si="194"/>
        <v>8891</v>
      </c>
      <c r="AT94" s="40">
        <v>6256</v>
      </c>
      <c r="AU94" s="4">
        <v>7437</v>
      </c>
      <c r="AV94" s="4">
        <v>8232</v>
      </c>
      <c r="AW94" s="4">
        <v>12323</v>
      </c>
      <c r="AX94" s="4">
        <f t="shared" ref="AX94:BB94" si="195">SUM(AX89:AX91)</f>
        <v>3367</v>
      </c>
      <c r="AY94" s="4">
        <f t="shared" ref="AY94" si="196">SUM(AY89:AY91)</f>
        <v>7360</v>
      </c>
      <c r="AZ94" s="4">
        <f t="shared" si="195"/>
        <v>-994</v>
      </c>
      <c r="BA94" s="4">
        <f t="shared" si="195"/>
        <v>586970</v>
      </c>
      <c r="BB94" s="4">
        <f t="shared" si="195"/>
        <v>439909</v>
      </c>
      <c r="BC94" s="4">
        <f t="shared" ref="BC94" si="197">SUM(BC89:BC91)</f>
        <v>16003</v>
      </c>
      <c r="BD94" s="4">
        <f>SUM(BD89:BD91)-1</f>
        <v>-29532</v>
      </c>
      <c r="BE94" s="4">
        <f>SUM(BE89:BE91)</f>
        <v>-16367</v>
      </c>
    </row>
    <row r="95" spans="2:57" ht="4.9000000000000004" customHeight="1" x14ac:dyDescent="0.25">
      <c r="B95" s="8"/>
      <c r="C95" s="26"/>
      <c r="D95" s="26"/>
      <c r="E95" s="26"/>
      <c r="F95" s="33"/>
      <c r="G95" s="33"/>
      <c r="H95" s="33"/>
      <c r="I95" s="33"/>
      <c r="J95" s="33"/>
      <c r="K95" s="75"/>
      <c r="L95" s="75"/>
      <c r="M95" s="75"/>
      <c r="N95" s="75"/>
      <c r="O95" s="75"/>
      <c r="P95" s="75"/>
      <c r="Q95" s="75"/>
      <c r="S95" s="48"/>
      <c r="T95" s="33"/>
      <c r="U95" s="33"/>
      <c r="V95" s="33"/>
      <c r="W95" s="33"/>
      <c r="X95" s="33"/>
      <c r="Y95" s="75"/>
      <c r="Z95" s="75"/>
      <c r="AA95" s="75"/>
      <c r="AB95" s="75"/>
      <c r="AC95" s="75"/>
      <c r="AD95" s="75"/>
      <c r="AE95" s="75"/>
      <c r="AG95" s="48"/>
      <c r="AH95" s="33"/>
      <c r="AI95" s="33"/>
      <c r="AJ95" s="33"/>
      <c r="AK95" s="75"/>
      <c r="AL95" s="75"/>
      <c r="AM95" s="75"/>
      <c r="AN95" s="75"/>
      <c r="AO95" s="75"/>
      <c r="AP95" s="75"/>
      <c r="AQ95" s="75"/>
      <c r="AR95" s="75"/>
      <c r="AT95" s="48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</row>
    <row r="96" spans="2:57" ht="13.5" customHeight="1" x14ac:dyDescent="0.25">
      <c r="B96" s="12" t="s">
        <v>63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S96" s="39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39">
        <v>0</v>
      </c>
      <c r="AC96" s="39">
        <v>0</v>
      </c>
      <c r="AD96" s="39">
        <v>0</v>
      </c>
      <c r="AE96" s="39">
        <v>0</v>
      </c>
      <c r="AG96" s="39">
        <v>0</v>
      </c>
      <c r="AH96" s="2">
        <v>0</v>
      </c>
      <c r="AI96" s="2">
        <v>0</v>
      </c>
      <c r="AJ96" s="2">
        <v>0</v>
      </c>
      <c r="AK96" s="39">
        <v>0</v>
      </c>
      <c r="AL96" s="39">
        <v>0</v>
      </c>
      <c r="AM96" s="39">
        <v>0</v>
      </c>
      <c r="AN96" s="39"/>
      <c r="AO96" s="39">
        <v>0</v>
      </c>
      <c r="AP96" s="39"/>
      <c r="AQ96" s="39"/>
      <c r="AR96" s="39"/>
      <c r="AT96" s="39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/>
      <c r="BE96" s="2"/>
    </row>
    <row r="97" spans="2:57" ht="4.9000000000000004" customHeight="1" x14ac:dyDescent="0.25">
      <c r="B97" s="12"/>
      <c r="C97" s="26"/>
      <c r="D97" s="26"/>
      <c r="E97" s="26"/>
      <c r="F97" s="33"/>
      <c r="G97" s="33"/>
      <c r="H97" s="33"/>
      <c r="I97" s="33"/>
      <c r="J97" s="33"/>
      <c r="K97" s="75"/>
      <c r="L97" s="75"/>
      <c r="M97" s="75"/>
      <c r="N97" s="75"/>
      <c r="O97" s="75"/>
      <c r="P97" s="75"/>
      <c r="Q97" s="75"/>
      <c r="S97" s="48"/>
      <c r="T97" s="33"/>
      <c r="U97" s="33"/>
      <c r="V97" s="33"/>
      <c r="W97" s="33"/>
      <c r="X97" s="33"/>
      <c r="Y97" s="75"/>
      <c r="Z97" s="75"/>
      <c r="AA97" s="75"/>
      <c r="AB97" s="75"/>
      <c r="AC97" s="75"/>
      <c r="AD97" s="75"/>
      <c r="AE97" s="75"/>
      <c r="AG97" s="48"/>
      <c r="AH97" s="33"/>
      <c r="AI97" s="33"/>
      <c r="AJ97" s="33"/>
      <c r="AK97" s="75"/>
      <c r="AL97" s="75"/>
      <c r="AM97" s="75"/>
      <c r="AN97" s="75"/>
      <c r="AO97" s="75"/>
      <c r="AP97" s="75"/>
      <c r="AQ97" s="75"/>
      <c r="AR97" s="75"/>
      <c r="AT97" s="48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  <row r="98" spans="2:57" ht="13.5" customHeight="1" x14ac:dyDescent="0.25">
      <c r="B98" s="12" t="s">
        <v>64</v>
      </c>
      <c r="C98" s="4">
        <f t="shared" ref="C98:D98" si="198">SUM(C94:C96)</f>
        <v>257</v>
      </c>
      <c r="D98" s="4">
        <f t="shared" si="198"/>
        <v>697</v>
      </c>
      <c r="E98" s="4">
        <f t="shared" ref="E98:J98" si="199">SUM(E94:E96)</f>
        <v>8433</v>
      </c>
      <c r="F98" s="4">
        <f t="shared" si="199"/>
        <v>6909.4600000000155</v>
      </c>
      <c r="G98" s="4">
        <f t="shared" si="199"/>
        <v>10019</v>
      </c>
      <c r="H98" s="4">
        <f t="shared" si="199"/>
        <v>10307</v>
      </c>
      <c r="I98" s="4">
        <f t="shared" si="199"/>
        <v>14841</v>
      </c>
      <c r="J98" s="4">
        <f t="shared" si="199"/>
        <v>5364</v>
      </c>
      <c r="K98" s="4">
        <f t="shared" ref="K98:N98" si="200">SUM(K94:K96)</f>
        <v>7220</v>
      </c>
      <c r="L98" s="4">
        <f t="shared" si="200"/>
        <v>-2031</v>
      </c>
      <c r="M98" s="4">
        <f t="shared" si="200"/>
        <v>935569</v>
      </c>
      <c r="N98" s="4">
        <f t="shared" si="200"/>
        <v>444852</v>
      </c>
      <c r="O98" s="4">
        <f t="shared" ref="O98" si="201">SUM(O94:O96)</f>
        <v>-190786</v>
      </c>
      <c r="P98" s="4">
        <f t="shared" ref="P98:Q98" si="202">SUM(P94:P96)</f>
        <v>-22836</v>
      </c>
      <c r="Q98" s="4">
        <f t="shared" si="202"/>
        <v>49832</v>
      </c>
      <c r="S98" s="40">
        <f t="shared" ref="S98:AP98" si="203">SUM(S94:S96)</f>
        <v>2040</v>
      </c>
      <c r="T98" s="4">
        <f t="shared" si="203"/>
        <v>1542</v>
      </c>
      <c r="U98" s="4">
        <f t="shared" ref="U98:V98" si="204">SUM(U94:U96)</f>
        <v>3122</v>
      </c>
      <c r="V98" s="4">
        <f t="shared" si="204"/>
        <v>2788</v>
      </c>
      <c r="W98" s="4">
        <f t="shared" ref="W98:Y98" si="205">SUM(W94:W96)</f>
        <v>206</v>
      </c>
      <c r="X98" s="4">
        <f t="shared" si="205"/>
        <v>4990</v>
      </c>
      <c r="Y98" s="4">
        <f t="shared" si="205"/>
        <v>-3530</v>
      </c>
      <c r="Z98" s="4">
        <f t="shared" ref="Z98:AB98" si="206">SUM(Z94:Z96)</f>
        <v>20635</v>
      </c>
      <c r="AA98" s="4">
        <f t="shared" si="206"/>
        <v>286622</v>
      </c>
      <c r="AB98" s="4">
        <f t="shared" si="206"/>
        <v>7633</v>
      </c>
      <c r="AC98" s="4">
        <f t="shared" ref="AC98" si="207">SUM(AC94:AC96)</f>
        <v>-17969</v>
      </c>
      <c r="AD98" s="4">
        <f t="shared" ref="AD98:AE98" si="208">SUM(AD94:AD96)-1</f>
        <v>10779</v>
      </c>
      <c r="AE98" s="4">
        <f t="shared" si="208"/>
        <v>30606</v>
      </c>
      <c r="AG98" s="40">
        <f t="shared" si="203"/>
        <v>3797</v>
      </c>
      <c r="AH98" s="4">
        <f t="shared" si="203"/>
        <v>3865</v>
      </c>
      <c r="AI98" s="4">
        <f t="shared" si="203"/>
        <v>5742</v>
      </c>
      <c r="AJ98" s="4">
        <f t="shared" si="203"/>
        <v>7219</v>
      </c>
      <c r="AK98" s="4">
        <f t="shared" si="203"/>
        <v>1130</v>
      </c>
      <c r="AL98" s="4">
        <f t="shared" ref="AL98" si="209">SUM(AL94:AL96)</f>
        <v>5655</v>
      </c>
      <c r="AM98" s="4">
        <f t="shared" si="203"/>
        <v>-1705</v>
      </c>
      <c r="AN98" s="4">
        <f t="shared" si="203"/>
        <v>231144</v>
      </c>
      <c r="AO98" s="4">
        <f t="shared" si="203"/>
        <v>400390</v>
      </c>
      <c r="AP98" s="4">
        <f t="shared" si="203"/>
        <v>-2199</v>
      </c>
      <c r="AQ98" s="4">
        <f t="shared" ref="AQ98:AR98" si="210">SUM(AQ94:AQ96)</f>
        <v>-9440</v>
      </c>
      <c r="AR98" s="4">
        <f t="shared" si="210"/>
        <v>8891</v>
      </c>
      <c r="AT98" s="40">
        <v>6256</v>
      </c>
      <c r="AU98" s="4">
        <v>7437</v>
      </c>
      <c r="AV98" s="4">
        <v>8232</v>
      </c>
      <c r="AW98" s="4">
        <v>12323</v>
      </c>
      <c r="AX98" s="4">
        <f t="shared" ref="AX98:BB98" si="211">SUM(AX94:AX96)</f>
        <v>3367</v>
      </c>
      <c r="AY98" s="4">
        <f t="shared" ref="AY98" si="212">SUM(AY94:AY96)</f>
        <v>7360</v>
      </c>
      <c r="AZ98" s="4">
        <f t="shared" si="211"/>
        <v>-994</v>
      </c>
      <c r="BA98" s="4">
        <f t="shared" si="211"/>
        <v>586970</v>
      </c>
      <c r="BB98" s="4">
        <f t="shared" si="211"/>
        <v>439909</v>
      </c>
      <c r="BC98" s="4">
        <f t="shared" ref="BC98:BD98" si="213">SUM(BC94:BC96)</f>
        <v>16003</v>
      </c>
      <c r="BD98" s="4">
        <f t="shared" si="213"/>
        <v>-29532</v>
      </c>
      <c r="BE98" s="4">
        <f t="shared" ref="BE98" si="214">SUM(BE94:BE96)</f>
        <v>-16367</v>
      </c>
    </row>
    <row r="99" spans="2:57" ht="4.9000000000000004" customHeight="1" x14ac:dyDescent="0.25">
      <c r="B99" s="12"/>
      <c r="C99" s="4"/>
      <c r="D99" s="4"/>
      <c r="E99" s="4"/>
      <c r="F99" s="4"/>
      <c r="G99" s="4"/>
      <c r="H99" s="4"/>
      <c r="I99" s="4"/>
      <c r="J99" s="4"/>
      <c r="K99" s="44"/>
      <c r="L99" s="44"/>
      <c r="M99" s="44"/>
      <c r="N99" s="44"/>
      <c r="O99" s="44"/>
      <c r="P99" s="44"/>
      <c r="Q99" s="44"/>
      <c r="S99" s="40"/>
      <c r="T99" s="4"/>
      <c r="U99" s="4"/>
      <c r="V99" s="4"/>
      <c r="W99" s="4"/>
      <c r="X99" s="4"/>
      <c r="Y99" s="44"/>
      <c r="Z99" s="44"/>
      <c r="AA99" s="44"/>
      <c r="AB99" s="44"/>
      <c r="AC99" s="44"/>
      <c r="AD99" s="44"/>
      <c r="AE99" s="44"/>
      <c r="AG99" s="40"/>
      <c r="AH99" s="4"/>
      <c r="AI99" s="4"/>
      <c r="AJ99" s="4"/>
      <c r="AK99" s="44"/>
      <c r="AL99" s="44"/>
      <c r="AM99" s="44"/>
      <c r="AN99" s="44"/>
      <c r="AO99" s="44"/>
      <c r="AP99" s="44"/>
      <c r="AQ99" s="44"/>
      <c r="AR99" s="44"/>
      <c r="AT99" s="40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2:57" ht="13.5" customHeight="1" x14ac:dyDescent="0.25">
      <c r="B100" s="12" t="s">
        <v>65</v>
      </c>
      <c r="C100" s="4">
        <f t="shared" ref="C100:D100" si="215">C101+C102</f>
        <v>257</v>
      </c>
      <c r="D100" s="4">
        <f t="shared" si="215"/>
        <v>697</v>
      </c>
      <c r="E100" s="4">
        <f t="shared" ref="E100:J100" si="216">E101+E102</f>
        <v>8433</v>
      </c>
      <c r="F100" s="4">
        <f t="shared" si="216"/>
        <v>6909.4000000000005</v>
      </c>
      <c r="G100" s="4">
        <f t="shared" si="216"/>
        <v>10019</v>
      </c>
      <c r="H100" s="4">
        <f t="shared" si="216"/>
        <v>10307.247965845281</v>
      </c>
      <c r="I100" s="4">
        <f t="shared" si="216"/>
        <v>14841.112416864646</v>
      </c>
      <c r="J100" s="4">
        <f t="shared" si="216"/>
        <v>5364.3885458249151</v>
      </c>
      <c r="K100" s="4">
        <f t="shared" ref="K100:N100" si="217">K101+K102</f>
        <v>7220.0731714469621</v>
      </c>
      <c r="L100" s="4">
        <f t="shared" si="217"/>
        <v>-2031.3498851443369</v>
      </c>
      <c r="M100" s="4">
        <f t="shared" si="217"/>
        <v>935569.48592164565</v>
      </c>
      <c r="N100" s="4">
        <f t="shared" si="217"/>
        <v>444851.7548012482</v>
      </c>
      <c r="O100" s="4">
        <f t="shared" ref="O100" si="218">O101+O102</f>
        <v>-190786.38362247427</v>
      </c>
      <c r="P100" s="4">
        <f t="shared" ref="P100:Q100" si="219">P101+P102</f>
        <v>-22836.109733389905</v>
      </c>
      <c r="Q100" s="4">
        <f t="shared" si="219"/>
        <v>49832.308918704388</v>
      </c>
      <c r="S100" s="40">
        <f t="shared" ref="S100:AP100" si="220">S101+S102</f>
        <v>2040</v>
      </c>
      <c r="T100" s="4">
        <f t="shared" si="220"/>
        <v>1542</v>
      </c>
      <c r="U100" s="4">
        <f t="shared" ref="U100:V100" si="221">U101+U102</f>
        <v>3122</v>
      </c>
      <c r="V100" s="4">
        <f t="shared" si="221"/>
        <v>2576</v>
      </c>
      <c r="W100" s="4">
        <f t="shared" ref="W100:Y100" si="222">W101+W102</f>
        <v>206.10842723252648</v>
      </c>
      <c r="X100" s="4">
        <f t="shared" si="222"/>
        <v>4990.2509685998584</v>
      </c>
      <c r="Y100" s="4">
        <f t="shared" si="222"/>
        <v>-3529.51378386335</v>
      </c>
      <c r="Z100" s="4">
        <f t="shared" ref="Z100:AB100" si="223">Z101+Z102</f>
        <v>20635.38869207264</v>
      </c>
      <c r="AA100" s="4">
        <f t="shared" si="223"/>
        <v>286622.24557895685</v>
      </c>
      <c r="AB100" s="4">
        <f t="shared" si="223"/>
        <v>7633.7773838040384</v>
      </c>
      <c r="AC100" s="4">
        <f t="shared" ref="AC100" si="224">AC101+AC102</f>
        <v>-17969.35041028335</v>
      </c>
      <c r="AD100" s="4">
        <f t="shared" ref="AD100:AE100" si="225">AD101+AD102</f>
        <v>10777.684244770589</v>
      </c>
      <c r="AE100" s="4">
        <f t="shared" si="225"/>
        <v>30606.568409271989</v>
      </c>
      <c r="AG100" s="40">
        <f t="shared" si="220"/>
        <v>3797</v>
      </c>
      <c r="AH100" s="4">
        <f t="shared" si="220"/>
        <v>3866</v>
      </c>
      <c r="AI100" s="4">
        <f t="shared" si="220"/>
        <v>5742</v>
      </c>
      <c r="AJ100" s="4">
        <f t="shared" si="220"/>
        <v>7219</v>
      </c>
      <c r="AK100" s="4">
        <f t="shared" si="220"/>
        <v>1129.6766567958587</v>
      </c>
      <c r="AL100" s="4">
        <f t="shared" ref="AL100" si="226">AL101+AL102</f>
        <v>5655.3908509438343</v>
      </c>
      <c r="AM100" s="4">
        <f t="shared" si="220"/>
        <v>-1705.0305339644724</v>
      </c>
      <c r="AN100" s="4">
        <f t="shared" si="220"/>
        <v>231144.18283531463</v>
      </c>
      <c r="AO100" s="4">
        <f t="shared" si="220"/>
        <v>400390.16853658151</v>
      </c>
      <c r="AP100" s="4">
        <f t="shared" si="220"/>
        <v>-2198.767540008992</v>
      </c>
      <c r="AQ100" s="4">
        <f t="shared" ref="AQ100:AR100" si="227">AQ101+AQ102</f>
        <v>-9440.0666733257349</v>
      </c>
      <c r="AR100" s="4">
        <f t="shared" si="227"/>
        <v>8891.0595446196385</v>
      </c>
      <c r="AT100" s="40">
        <v>6256</v>
      </c>
      <c r="AU100" s="4">
        <v>7437</v>
      </c>
      <c r="AV100" s="4">
        <v>8232</v>
      </c>
      <c r="AW100" s="4">
        <v>12322</v>
      </c>
      <c r="AX100" s="4">
        <f t="shared" ref="AX100:BB100" si="228">AX101+AX102</f>
        <v>3367.2267062149895</v>
      </c>
      <c r="AY100" s="4">
        <f t="shared" ref="AY100" si="229">AY101+AY102</f>
        <v>7359.8111845100948</v>
      </c>
      <c r="AZ100" s="4">
        <f t="shared" si="228"/>
        <v>-994</v>
      </c>
      <c r="BA100" s="4">
        <f t="shared" si="228"/>
        <v>586970.19005131687</v>
      </c>
      <c r="BB100" s="4">
        <f t="shared" si="228"/>
        <v>439908.39894843794</v>
      </c>
      <c r="BC100" s="4">
        <f t="shared" ref="BC100:BD100" si="230">BC101+BC102</f>
        <v>16001.770946229457</v>
      </c>
      <c r="BD100" s="4">
        <f t="shared" si="230"/>
        <v>-29531.810093298653</v>
      </c>
      <c r="BE100" s="4">
        <f t="shared" ref="BE100" si="231">BE101+BE102</f>
        <v>-16366.841571234343</v>
      </c>
    </row>
    <row r="101" spans="2:57" ht="13.5" customHeight="1" x14ac:dyDescent="0.25">
      <c r="B101" s="27" t="s">
        <v>66</v>
      </c>
      <c r="C101" s="2">
        <v>219</v>
      </c>
      <c r="D101" s="2">
        <v>676</v>
      </c>
      <c r="E101" s="2">
        <v>7759</v>
      </c>
      <c r="F101" s="2">
        <v>6868.3</v>
      </c>
      <c r="G101" s="2">
        <v>10019</v>
      </c>
      <c r="H101" s="2">
        <v>10272.247965845281</v>
      </c>
      <c r="I101" s="2">
        <v>13904.112416864646</v>
      </c>
      <c r="J101" s="2">
        <v>4927.3885458249151</v>
      </c>
      <c r="K101" s="39">
        <v>7643.0731714469621</v>
      </c>
      <c r="L101" s="39">
        <v>-2328.3498851443369</v>
      </c>
      <c r="M101" s="39">
        <v>930185.48592164565</v>
      </c>
      <c r="N101" s="39">
        <v>446864.7548012482</v>
      </c>
      <c r="O101" s="39">
        <v>-189622.38362247427</v>
      </c>
      <c r="P101" s="39">
        <v>-19676.109733389905</v>
      </c>
      <c r="Q101" s="39">
        <v>51049.308918704388</v>
      </c>
      <c r="S101" s="39">
        <v>2014</v>
      </c>
      <c r="T101" s="2">
        <v>1556</v>
      </c>
      <c r="U101" s="60">
        <v>3122</v>
      </c>
      <c r="V101" s="60">
        <v>2576</v>
      </c>
      <c r="W101" s="60">
        <v>10.108427232526475</v>
      </c>
      <c r="X101" s="60">
        <v>4910.2509685998584</v>
      </c>
      <c r="Y101" s="79">
        <v>-3683.51378386335</v>
      </c>
      <c r="Z101" s="79">
        <v>21265.38869207264</v>
      </c>
      <c r="AA101" s="79">
        <v>286370.24557895685</v>
      </c>
      <c r="AB101" s="79">
        <v>6926.7773838040384</v>
      </c>
      <c r="AC101" s="79">
        <v>-17696.35041028335</v>
      </c>
      <c r="AD101" s="79">
        <v>11220.684244770589</v>
      </c>
      <c r="AE101" s="79">
        <v>29810.568409271989</v>
      </c>
      <c r="AG101" s="39">
        <v>3760</v>
      </c>
      <c r="AH101" s="2">
        <v>3865</v>
      </c>
      <c r="AI101" s="2">
        <v>5660</v>
      </c>
      <c r="AJ101" s="2">
        <v>6688</v>
      </c>
      <c r="AK101" s="39">
        <v>865.67665679585866</v>
      </c>
      <c r="AL101" s="39">
        <v>5778.3908509438343</v>
      </c>
      <c r="AM101" s="39">
        <v>-1976.0305339644724</v>
      </c>
      <c r="AN101" s="39">
        <v>230090.18283531463</v>
      </c>
      <c r="AO101" s="39">
        <v>402080.16853658151</v>
      </c>
      <c r="AP101" s="39">
        <v>-4188.767540008992</v>
      </c>
      <c r="AQ101" s="39">
        <v>-8127.066673325734</v>
      </c>
      <c r="AR101" s="39">
        <v>9126.0595446196385</v>
      </c>
      <c r="AT101" s="39">
        <v>6271</v>
      </c>
      <c r="AU101" s="2">
        <v>7383</v>
      </c>
      <c r="AV101" s="2">
        <v>8152</v>
      </c>
      <c r="AW101" s="2">
        <v>11622</v>
      </c>
      <c r="AX101" s="2">
        <v>3030.2267062149895</v>
      </c>
      <c r="AY101" s="2">
        <v>7550.8111845100948</v>
      </c>
      <c r="AZ101" s="2">
        <v>-1094</v>
      </c>
      <c r="BA101" s="2">
        <v>583862.19005131687</v>
      </c>
      <c r="BB101" s="2">
        <v>442420.39894843794</v>
      </c>
      <c r="BC101" s="2">
        <v>15178.770946229457</v>
      </c>
      <c r="BD101" s="2">
        <v>-27358.810093298653</v>
      </c>
      <c r="BE101" s="2">
        <v>-15588.841571234343</v>
      </c>
    </row>
    <row r="102" spans="2:57" ht="13.5" customHeight="1" x14ac:dyDescent="0.25">
      <c r="B102" s="27" t="s">
        <v>67</v>
      </c>
      <c r="C102" s="2">
        <v>38</v>
      </c>
      <c r="D102" s="2">
        <v>21</v>
      </c>
      <c r="E102" s="2">
        <v>674</v>
      </c>
      <c r="F102" s="2">
        <v>41.1</v>
      </c>
      <c r="G102" s="2">
        <v>0</v>
      </c>
      <c r="H102" s="2">
        <v>35</v>
      </c>
      <c r="I102" s="2">
        <v>937</v>
      </c>
      <c r="J102" s="2">
        <v>437</v>
      </c>
      <c r="K102" s="39">
        <v>-423</v>
      </c>
      <c r="L102" s="39">
        <v>297</v>
      </c>
      <c r="M102" s="39">
        <v>5384</v>
      </c>
      <c r="N102" s="39">
        <v>-2013</v>
      </c>
      <c r="O102" s="39">
        <v>-1164</v>
      </c>
      <c r="P102" s="39">
        <v>-3160</v>
      </c>
      <c r="Q102" s="39">
        <v>-1217</v>
      </c>
      <c r="S102" s="39">
        <v>26</v>
      </c>
      <c r="T102" s="2">
        <v>-14</v>
      </c>
      <c r="U102" s="60">
        <v>0</v>
      </c>
      <c r="V102" s="60"/>
      <c r="W102" s="60">
        <v>196</v>
      </c>
      <c r="X102" s="60">
        <v>80</v>
      </c>
      <c r="Y102" s="79">
        <v>154</v>
      </c>
      <c r="Z102" s="79">
        <v>-630</v>
      </c>
      <c r="AA102" s="79">
        <v>252</v>
      </c>
      <c r="AB102" s="79">
        <v>707</v>
      </c>
      <c r="AC102" s="79">
        <v>-273</v>
      </c>
      <c r="AD102" s="79">
        <v>-443</v>
      </c>
      <c r="AE102" s="79">
        <v>796</v>
      </c>
      <c r="AG102" s="39">
        <v>37</v>
      </c>
      <c r="AH102" s="2">
        <v>1</v>
      </c>
      <c r="AI102" s="2">
        <v>82</v>
      </c>
      <c r="AJ102" s="2">
        <v>531</v>
      </c>
      <c r="AK102" s="39">
        <v>264</v>
      </c>
      <c r="AL102" s="39">
        <v>-123</v>
      </c>
      <c r="AM102" s="39">
        <v>271</v>
      </c>
      <c r="AN102" s="39">
        <v>1054</v>
      </c>
      <c r="AO102" s="39">
        <v>-1690</v>
      </c>
      <c r="AP102" s="39">
        <v>1990</v>
      </c>
      <c r="AQ102" s="39">
        <v>-1313</v>
      </c>
      <c r="AR102" s="39">
        <v>-235</v>
      </c>
      <c r="AT102" s="39">
        <v>-15</v>
      </c>
      <c r="AU102" s="2">
        <v>54</v>
      </c>
      <c r="AV102" s="2">
        <v>80</v>
      </c>
      <c r="AW102" s="2">
        <v>700</v>
      </c>
      <c r="AX102" s="2">
        <v>337</v>
      </c>
      <c r="AY102" s="2">
        <v>-191</v>
      </c>
      <c r="AZ102" s="2">
        <v>100</v>
      </c>
      <c r="BA102" s="2">
        <v>3108</v>
      </c>
      <c r="BB102" s="2">
        <v>-2512</v>
      </c>
      <c r="BC102" s="2">
        <v>823</v>
      </c>
      <c r="BD102" s="2">
        <v>-2173</v>
      </c>
      <c r="BE102" s="2">
        <v>-778</v>
      </c>
    </row>
    <row r="103" spans="2:57" ht="4.9000000000000004" customHeight="1" x14ac:dyDescent="0.25">
      <c r="B103" s="27"/>
      <c r="C103" s="19"/>
      <c r="D103" s="19"/>
      <c r="E103" s="19"/>
      <c r="F103" s="32"/>
      <c r="G103" s="32"/>
      <c r="H103" s="32"/>
      <c r="I103" s="32"/>
      <c r="J103" s="32"/>
      <c r="K103" s="74"/>
      <c r="L103" s="74"/>
      <c r="M103" s="74"/>
      <c r="N103" s="74"/>
      <c r="O103" s="74"/>
      <c r="P103" s="74"/>
      <c r="Q103" s="74"/>
      <c r="S103" s="47"/>
      <c r="T103" s="32"/>
      <c r="U103" s="32"/>
      <c r="V103" s="32"/>
      <c r="W103" s="32"/>
      <c r="X103" s="32"/>
      <c r="Y103" s="74"/>
      <c r="Z103" s="74"/>
      <c r="AA103" s="74"/>
      <c r="AB103" s="74"/>
      <c r="AC103" s="74"/>
      <c r="AD103" s="74"/>
      <c r="AE103" s="74"/>
      <c r="AG103" s="47"/>
      <c r="AH103" s="32"/>
      <c r="AI103" s="32"/>
      <c r="AJ103" s="32"/>
      <c r="AK103" s="74"/>
      <c r="AL103" s="74"/>
      <c r="AM103" s="74"/>
      <c r="AN103" s="74"/>
      <c r="AO103" s="74"/>
      <c r="AP103" s="74"/>
      <c r="AQ103" s="74"/>
      <c r="AR103" s="74"/>
      <c r="AT103" s="47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</row>
    <row r="104" spans="2:57" ht="13.5" customHeight="1" x14ac:dyDescent="0.25">
      <c r="B104" s="12" t="s">
        <v>75</v>
      </c>
      <c r="C104" s="4">
        <f>SUM(C105:C108)</f>
        <v>676</v>
      </c>
      <c r="D104" s="4">
        <f>SUM(D105:D108)</f>
        <v>924</v>
      </c>
      <c r="E104" s="4">
        <f>SUM(E105:E108)</f>
        <v>-723</v>
      </c>
      <c r="F104" s="4">
        <f>SUM(F105:F108)</f>
        <v>493.1</v>
      </c>
      <c r="G104" s="4">
        <f>SUM(G105:G108)</f>
        <v>184</v>
      </c>
      <c r="H104" s="4">
        <f t="shared" ref="H104:N104" si="232">SUM(H105:H109)</f>
        <v>-799</v>
      </c>
      <c r="I104" s="4">
        <f t="shared" si="232"/>
        <v>4134</v>
      </c>
      <c r="J104" s="4">
        <f t="shared" si="232"/>
        <v>-7214</v>
      </c>
      <c r="K104" s="4">
        <f t="shared" si="232"/>
        <v>6314</v>
      </c>
      <c r="L104" s="4">
        <f t="shared" si="232"/>
        <v>8416</v>
      </c>
      <c r="M104" s="4">
        <f t="shared" si="232"/>
        <v>-8358</v>
      </c>
      <c r="N104" s="4">
        <f t="shared" si="232"/>
        <v>-11462</v>
      </c>
      <c r="O104" s="4">
        <f t="shared" ref="O104" si="233">SUM(O105:O109)</f>
        <v>54809.18</v>
      </c>
      <c r="P104" s="4">
        <f t="shared" ref="P104" si="234">SUM(P105:P109)</f>
        <v>-86476.19200000001</v>
      </c>
      <c r="Q104" s="4">
        <f>SUM(Q105:Q112)</f>
        <v>30558.634980000003</v>
      </c>
      <c r="S104" s="40">
        <f>SUM(S105:S108)</f>
        <v>0</v>
      </c>
      <c r="T104" s="4">
        <f>SUM(T105:T108)</f>
        <v>0</v>
      </c>
      <c r="U104" s="4">
        <f>SUM(U105:U108)</f>
        <v>0</v>
      </c>
      <c r="V104" s="4">
        <f>SUM(V105:V108)</f>
        <v>0</v>
      </c>
      <c r="W104" s="4">
        <f t="shared" ref="W104:AB104" si="235">SUM(W105:W109)</f>
        <v>-1452</v>
      </c>
      <c r="X104" s="4">
        <f t="shared" si="235"/>
        <v>2043</v>
      </c>
      <c r="Y104" s="4">
        <f t="shared" si="235"/>
        <v>3421</v>
      </c>
      <c r="Z104" s="4">
        <f t="shared" si="235"/>
        <v>-1218</v>
      </c>
      <c r="AA104" s="4">
        <f t="shared" si="235"/>
        <v>5055</v>
      </c>
      <c r="AB104" s="4">
        <f t="shared" si="235"/>
        <v>16290</v>
      </c>
      <c r="AC104" s="4">
        <f t="shared" ref="AC104" si="236">SUM(AC105:AC109)</f>
        <v>-10008.534</v>
      </c>
      <c r="AD104" s="4">
        <f t="shared" ref="AD104:AE104" si="237">SUM(AD105:AD109)</f>
        <v>-25950.746999999999</v>
      </c>
      <c r="AE104" s="4">
        <f t="shared" si="237"/>
        <v>-37937.737999999998</v>
      </c>
      <c r="AG104" s="40">
        <f>SUM(AG105:AG108)</f>
        <v>1820</v>
      </c>
      <c r="AH104" s="4">
        <f>SUM(AH105:AH108)</f>
        <v>0</v>
      </c>
      <c r="AI104" s="4">
        <f>SUM(AI105:AI108)</f>
        <v>0</v>
      </c>
      <c r="AJ104" s="4">
        <f>SUM(AJ105:AJ108)</f>
        <v>0</v>
      </c>
      <c r="AK104" s="4">
        <f t="shared" ref="AK104:AP104" si="238">SUM(AK105:AK109)</f>
        <v>-5169</v>
      </c>
      <c r="AL104" s="4">
        <f t="shared" si="238"/>
        <v>4513</v>
      </c>
      <c r="AM104" s="4">
        <f t="shared" si="238"/>
        <v>3990</v>
      </c>
      <c r="AN104" s="4">
        <f t="shared" si="238"/>
        <v>2838</v>
      </c>
      <c r="AO104" s="4">
        <f t="shared" si="238"/>
        <v>-24170</v>
      </c>
      <c r="AP104" s="4">
        <f t="shared" si="238"/>
        <v>30012</v>
      </c>
      <c r="AQ104" s="4">
        <f t="shared" ref="AQ104" si="239">SUM(AQ105:AQ109)</f>
        <v>-76682.849000000002</v>
      </c>
      <c r="AR104" s="4">
        <f>SUM(AR105:AR112)</f>
        <v>-23075.433000000001</v>
      </c>
      <c r="AT104" s="40">
        <v>531</v>
      </c>
      <c r="AU104" s="4">
        <v>0</v>
      </c>
      <c r="AV104" s="4">
        <v>0</v>
      </c>
      <c r="AW104" s="4">
        <v>0</v>
      </c>
      <c r="AX104" s="4">
        <f t="shared" ref="AX104:BB104" si="240">SUM(AX105:AX109)</f>
        <v>-4990</v>
      </c>
      <c r="AY104" s="4">
        <f t="shared" si="240"/>
        <v>4630</v>
      </c>
      <c r="AZ104" s="4">
        <f t="shared" si="240"/>
        <v>10678</v>
      </c>
      <c r="BA104" s="4">
        <f t="shared" si="240"/>
        <v>-18925</v>
      </c>
      <c r="BB104" s="4">
        <f t="shared" si="240"/>
        <v>-20053</v>
      </c>
      <c r="BC104" s="4">
        <f t="shared" ref="BC104:BD104" si="241">SUM(BC105:BC109)</f>
        <v>42166.862000000001</v>
      </c>
      <c r="BD104" s="4">
        <f t="shared" si="241"/>
        <v>-45493.184000000001</v>
      </c>
      <c r="BE104" s="4">
        <f>SUM(BE105:BE112)</f>
        <v>19387.04</v>
      </c>
    </row>
    <row r="105" spans="2:57" ht="13.5" customHeight="1" x14ac:dyDescent="0.25">
      <c r="B105" s="27" t="s">
        <v>68</v>
      </c>
      <c r="C105" s="2">
        <v>-15</v>
      </c>
      <c r="D105" s="2">
        <v>0</v>
      </c>
      <c r="E105" s="2">
        <v>-555</v>
      </c>
      <c r="F105" s="2">
        <v>656.2</v>
      </c>
      <c r="G105" s="2">
        <v>285</v>
      </c>
      <c r="H105" s="2">
        <v>0</v>
      </c>
      <c r="I105" s="2"/>
      <c r="J105" s="2"/>
      <c r="K105" s="39"/>
      <c r="L105" s="39"/>
      <c r="M105" s="39"/>
      <c r="N105" s="39"/>
      <c r="O105" s="39"/>
      <c r="P105" s="39"/>
      <c r="Q105" s="39"/>
      <c r="S105" s="39">
        <v>0</v>
      </c>
      <c r="T105" s="2">
        <v>0</v>
      </c>
      <c r="U105" s="2">
        <v>0</v>
      </c>
      <c r="V105" s="2">
        <v>0</v>
      </c>
      <c r="W105" s="2">
        <v>0</v>
      </c>
      <c r="X105" s="2"/>
      <c r="Y105" s="39"/>
      <c r="Z105" s="39"/>
      <c r="AA105" s="39"/>
      <c r="AB105" s="39"/>
      <c r="AC105" s="39"/>
      <c r="AD105" s="39"/>
      <c r="AE105" s="39"/>
      <c r="AG105" s="39">
        <v>656</v>
      </c>
      <c r="AH105" s="2">
        <v>0</v>
      </c>
      <c r="AI105" s="2">
        <v>0</v>
      </c>
      <c r="AJ105" s="2">
        <v>0</v>
      </c>
      <c r="AK105" s="39"/>
      <c r="AL105" s="39"/>
      <c r="AM105" s="39"/>
      <c r="AN105" s="39"/>
      <c r="AO105" s="39"/>
      <c r="AP105" s="39"/>
      <c r="AQ105" s="39"/>
      <c r="AR105" s="39"/>
      <c r="AT105" s="39">
        <v>656</v>
      </c>
      <c r="AU105" s="2">
        <v>0</v>
      </c>
      <c r="AV105" s="2">
        <v>0</v>
      </c>
      <c r="AW105" s="2">
        <v>0</v>
      </c>
      <c r="AX105" s="2"/>
      <c r="AY105" s="2"/>
      <c r="AZ105" s="2"/>
      <c r="BA105" s="2"/>
      <c r="BB105" s="2"/>
      <c r="BC105" s="2"/>
      <c r="BD105" s="2"/>
      <c r="BE105" s="2"/>
    </row>
    <row r="106" spans="2:57" ht="22.5" x14ac:dyDescent="0.25">
      <c r="B106" s="30" t="s">
        <v>69</v>
      </c>
      <c r="C106" s="2">
        <v>0</v>
      </c>
      <c r="D106" s="2">
        <v>0</v>
      </c>
      <c r="E106" s="2">
        <v>-557</v>
      </c>
      <c r="F106" s="2">
        <v>-124.7</v>
      </c>
      <c r="G106" s="2">
        <v>-54</v>
      </c>
      <c r="H106" s="2">
        <v>0</v>
      </c>
      <c r="I106" s="2"/>
      <c r="J106" s="2"/>
      <c r="K106" s="39"/>
      <c r="L106" s="39"/>
      <c r="M106" s="39"/>
      <c r="N106" s="39"/>
      <c r="O106" s="39"/>
      <c r="P106" s="39"/>
      <c r="Q106" s="39"/>
      <c r="S106" s="39">
        <v>0</v>
      </c>
      <c r="T106" s="2">
        <v>0</v>
      </c>
      <c r="U106" s="2">
        <v>0</v>
      </c>
      <c r="V106" s="2">
        <v>0</v>
      </c>
      <c r="W106" s="2">
        <v>0</v>
      </c>
      <c r="X106" s="2"/>
      <c r="Y106" s="39"/>
      <c r="Z106" s="39"/>
      <c r="AA106" s="39"/>
      <c r="AB106" s="39"/>
      <c r="AC106" s="39"/>
      <c r="AD106" s="39"/>
      <c r="AE106" s="39"/>
      <c r="AG106" s="39">
        <v>-125</v>
      </c>
      <c r="AH106" s="2">
        <v>0</v>
      </c>
      <c r="AI106" s="2">
        <v>0</v>
      </c>
      <c r="AJ106" s="2">
        <v>0</v>
      </c>
      <c r="AK106" s="39"/>
      <c r="AL106" s="39"/>
      <c r="AM106" s="39"/>
      <c r="AN106" s="39"/>
      <c r="AO106" s="39"/>
      <c r="AP106" s="39"/>
      <c r="AQ106" s="39"/>
      <c r="AR106" s="39"/>
      <c r="AT106" s="39">
        <v>-125</v>
      </c>
      <c r="AU106" s="2">
        <v>0</v>
      </c>
      <c r="AV106" s="2">
        <v>0</v>
      </c>
      <c r="AW106" s="2">
        <v>0</v>
      </c>
      <c r="AX106" s="2"/>
      <c r="AY106" s="2"/>
      <c r="AZ106" s="2"/>
      <c r="BA106" s="2"/>
      <c r="BB106" s="2"/>
      <c r="BC106" s="2"/>
      <c r="BD106" s="2"/>
      <c r="BE106" s="2"/>
    </row>
    <row r="107" spans="2:57" ht="15" x14ac:dyDescent="0.25">
      <c r="B107" s="30" t="s">
        <v>163</v>
      </c>
      <c r="C107" s="2"/>
      <c r="D107" s="2"/>
      <c r="E107" s="2"/>
      <c r="F107" s="2"/>
      <c r="G107" s="2"/>
      <c r="H107" s="2"/>
      <c r="I107" s="2"/>
      <c r="J107" s="2"/>
      <c r="K107" s="39"/>
      <c r="L107" s="39"/>
      <c r="M107" s="39"/>
      <c r="N107" s="39">
        <v>95</v>
      </c>
      <c r="O107" s="39">
        <v>-787.05399999999997</v>
      </c>
      <c r="P107" s="39">
        <v>-623.721</v>
      </c>
      <c r="Q107" s="39">
        <v>-207.25190999999995</v>
      </c>
      <c r="S107" s="39"/>
      <c r="T107" s="2"/>
      <c r="U107" s="2"/>
      <c r="V107" s="2"/>
      <c r="W107" s="2"/>
      <c r="X107" s="2"/>
      <c r="Y107" s="39"/>
      <c r="Z107" s="39"/>
      <c r="AA107" s="39"/>
      <c r="AB107" s="39">
        <v>-416</v>
      </c>
      <c r="AC107" s="39">
        <v>-184.38900000000001</v>
      </c>
      <c r="AD107" s="39">
        <v>329.89299999999997</v>
      </c>
      <c r="AE107" s="39">
        <v>342.56900000000002</v>
      </c>
      <c r="AG107" s="39"/>
      <c r="AH107" s="2"/>
      <c r="AI107" s="2"/>
      <c r="AJ107" s="2"/>
      <c r="AK107" s="39"/>
      <c r="AL107" s="39"/>
      <c r="AM107" s="39"/>
      <c r="AN107" s="39"/>
      <c r="AO107" s="39"/>
      <c r="AP107" s="39">
        <v>-1052</v>
      </c>
      <c r="AQ107" s="39">
        <v>-62.96</v>
      </c>
      <c r="AR107" s="39">
        <v>188.40108999999984</v>
      </c>
      <c r="AT107" s="39"/>
      <c r="AU107" s="2"/>
      <c r="AV107" s="2"/>
      <c r="AW107" s="2"/>
      <c r="AX107" s="2"/>
      <c r="AY107" s="2"/>
      <c r="AZ107" s="2"/>
      <c r="BA107" s="2"/>
      <c r="BB107" s="2"/>
      <c r="BC107" s="2">
        <v>-2448.1860000000001</v>
      </c>
      <c r="BD107" s="2">
        <v>-98.734999999999999</v>
      </c>
      <c r="BE107" s="2">
        <v>126.83808999999974</v>
      </c>
    </row>
    <row r="108" spans="2:57" ht="13.5" customHeight="1" x14ac:dyDescent="0.25">
      <c r="B108" s="27" t="s">
        <v>70</v>
      </c>
      <c r="C108" s="2">
        <v>691</v>
      </c>
      <c r="D108" s="2">
        <v>924</v>
      </c>
      <c r="E108" s="2">
        <v>389</v>
      </c>
      <c r="F108" s="2">
        <v>-38.4</v>
      </c>
      <c r="G108" s="2">
        <v>-47</v>
      </c>
      <c r="H108" s="2">
        <v>-937</v>
      </c>
      <c r="I108" s="2">
        <v>4272</v>
      </c>
      <c r="J108" s="2">
        <v>-7214</v>
      </c>
      <c r="K108" s="39">
        <v>6314</v>
      </c>
      <c r="L108" s="39">
        <v>8416</v>
      </c>
      <c r="M108" s="39">
        <v>-8358</v>
      </c>
      <c r="N108" s="39">
        <v>-11557</v>
      </c>
      <c r="O108" s="39">
        <v>55596.233999999997</v>
      </c>
      <c r="P108" s="39">
        <v>-85852.471000000005</v>
      </c>
      <c r="Q108" s="39">
        <v>27195.627</v>
      </c>
      <c r="S108" s="39">
        <v>0</v>
      </c>
      <c r="T108" s="2">
        <v>0</v>
      </c>
      <c r="U108" s="2">
        <v>0</v>
      </c>
      <c r="V108" s="2">
        <v>0</v>
      </c>
      <c r="W108" s="2">
        <v>-1452</v>
      </c>
      <c r="X108" s="2">
        <v>2043</v>
      </c>
      <c r="Y108" s="39">
        <v>3421</v>
      </c>
      <c r="Z108" s="39">
        <v>-1218</v>
      </c>
      <c r="AA108" s="39">
        <v>5055</v>
      </c>
      <c r="AB108" s="39">
        <v>16706</v>
      </c>
      <c r="AC108" s="39">
        <v>-9824.1450000000004</v>
      </c>
      <c r="AD108" s="39">
        <v>-26280.639999999999</v>
      </c>
      <c r="AE108" s="39">
        <v>-38280.307000000001</v>
      </c>
      <c r="AG108" s="39">
        <v>1289</v>
      </c>
      <c r="AH108" s="2">
        <v>0</v>
      </c>
      <c r="AI108" s="2">
        <v>0</v>
      </c>
      <c r="AJ108" s="2">
        <v>0</v>
      </c>
      <c r="AK108" s="39">
        <v>-5169</v>
      </c>
      <c r="AL108" s="39">
        <v>4513</v>
      </c>
      <c r="AM108" s="39">
        <v>3990</v>
      </c>
      <c r="AN108" s="39">
        <v>2838</v>
      </c>
      <c r="AO108" s="39">
        <v>-24170</v>
      </c>
      <c r="AP108" s="39">
        <v>31064</v>
      </c>
      <c r="AQ108" s="39">
        <v>-76619.888999999996</v>
      </c>
      <c r="AR108" s="39">
        <v>-26775.002</v>
      </c>
      <c r="AT108" s="39">
        <v>0</v>
      </c>
      <c r="AU108" s="2">
        <v>0</v>
      </c>
      <c r="AV108" s="2">
        <v>0</v>
      </c>
      <c r="AW108" s="2">
        <v>0</v>
      </c>
      <c r="AX108" s="2">
        <v>-4990</v>
      </c>
      <c r="AY108" s="2">
        <v>4630</v>
      </c>
      <c r="AZ108" s="2">
        <v>10678</v>
      </c>
      <c r="BA108" s="2">
        <v>-18925</v>
      </c>
      <c r="BB108" s="2">
        <v>-20053</v>
      </c>
      <c r="BC108" s="2">
        <v>44615.048000000003</v>
      </c>
      <c r="BD108" s="2">
        <v>-45394.449000000001</v>
      </c>
      <c r="BE108" s="2">
        <v>15749.034</v>
      </c>
    </row>
    <row r="109" spans="2:57" ht="19.899999999999999" customHeight="1" x14ac:dyDescent="0.25">
      <c r="B109" s="30" t="s">
        <v>123</v>
      </c>
      <c r="C109" s="2"/>
      <c r="D109" s="2"/>
      <c r="E109" s="2"/>
      <c r="F109" s="2"/>
      <c r="G109" s="2"/>
      <c r="H109" s="2">
        <v>138</v>
      </c>
      <c r="I109" s="2">
        <v>-138</v>
      </c>
      <c r="J109" s="2"/>
      <c r="K109" s="39"/>
      <c r="L109" s="39"/>
      <c r="M109" s="39"/>
      <c r="N109" s="39"/>
      <c r="O109" s="39"/>
      <c r="P109" s="39"/>
      <c r="Q109" s="39"/>
      <c r="S109" s="39"/>
      <c r="T109" s="2"/>
      <c r="U109" s="2"/>
      <c r="V109" s="2"/>
      <c r="W109" s="2"/>
      <c r="X109" s="2"/>
      <c r="Y109" s="39"/>
      <c r="Z109" s="39"/>
      <c r="AA109" s="39"/>
      <c r="AB109" s="39"/>
      <c r="AC109" s="39"/>
      <c r="AD109" s="39"/>
      <c r="AE109" s="39"/>
      <c r="AG109" s="39"/>
      <c r="AH109" s="2"/>
      <c r="AI109" s="2"/>
      <c r="AJ109" s="2"/>
      <c r="AK109" s="39"/>
      <c r="AL109" s="39"/>
      <c r="AM109" s="39"/>
      <c r="AN109" s="39"/>
      <c r="AO109" s="39"/>
      <c r="AP109" s="39"/>
      <c r="AQ109" s="39"/>
      <c r="AR109" s="39"/>
      <c r="AT109" s="39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2:57" ht="19.899999999999999" customHeight="1" x14ac:dyDescent="0.25">
      <c r="B110" s="30" t="s">
        <v>180</v>
      </c>
      <c r="C110" s="2"/>
      <c r="D110" s="2"/>
      <c r="E110" s="2"/>
      <c r="F110" s="2"/>
      <c r="G110" s="2"/>
      <c r="H110" s="2"/>
      <c r="I110" s="2"/>
      <c r="J110" s="2"/>
      <c r="K110" s="39"/>
      <c r="L110" s="39"/>
      <c r="M110" s="39"/>
      <c r="N110" s="39"/>
      <c r="O110" s="39"/>
      <c r="P110" s="39"/>
      <c r="Q110" s="39">
        <v>3511.1679100000001</v>
      </c>
      <c r="S110" s="39"/>
      <c r="T110" s="2"/>
      <c r="U110" s="2"/>
      <c r="V110" s="2"/>
      <c r="W110" s="2"/>
      <c r="X110" s="2"/>
      <c r="Y110" s="39"/>
      <c r="Z110" s="39"/>
      <c r="AA110" s="39"/>
      <c r="AB110" s="39"/>
      <c r="AC110" s="39"/>
      <c r="AD110" s="39"/>
      <c r="AE110" s="39"/>
      <c r="AG110" s="39"/>
      <c r="AH110" s="2"/>
      <c r="AI110" s="2"/>
      <c r="AJ110" s="2"/>
      <c r="AK110" s="39"/>
      <c r="AL110" s="39"/>
      <c r="AM110" s="39"/>
      <c r="AN110" s="39"/>
      <c r="AO110" s="39"/>
      <c r="AP110" s="39"/>
      <c r="AQ110" s="39"/>
      <c r="AR110" s="39">
        <v>4335.1679100000001</v>
      </c>
      <c r="AT110" s="39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>
        <v>4335.1679100000001</v>
      </c>
    </row>
    <row r="111" spans="2:57" ht="19.899999999999999" customHeight="1" x14ac:dyDescent="0.25">
      <c r="B111" s="30" t="s">
        <v>188</v>
      </c>
      <c r="C111" s="2"/>
      <c r="D111" s="2"/>
      <c r="E111" s="2"/>
      <c r="F111" s="2"/>
      <c r="G111" s="2"/>
      <c r="H111" s="2"/>
      <c r="I111" s="2"/>
      <c r="J111" s="2"/>
      <c r="K111" s="39"/>
      <c r="L111" s="39"/>
      <c r="M111" s="39"/>
      <c r="N111" s="39"/>
      <c r="O111" s="39"/>
      <c r="P111" s="39"/>
      <c r="Q111" s="39">
        <v>59.091980000000007</v>
      </c>
      <c r="S111" s="39"/>
      <c r="T111" s="2"/>
      <c r="U111" s="2"/>
      <c r="V111" s="2"/>
      <c r="W111" s="2"/>
      <c r="X111" s="2"/>
      <c r="Y111" s="39"/>
      <c r="Z111" s="39"/>
      <c r="AA111" s="39"/>
      <c r="AB111" s="39"/>
      <c r="AC111" s="39"/>
      <c r="AD111" s="39"/>
      <c r="AE111" s="39"/>
      <c r="AG111" s="39"/>
      <c r="AH111" s="2"/>
      <c r="AI111" s="2"/>
      <c r="AJ111" s="2"/>
      <c r="AK111" s="39"/>
      <c r="AL111" s="39"/>
      <c r="AM111" s="39"/>
      <c r="AN111" s="39"/>
      <c r="AO111" s="39"/>
      <c r="AP111" s="39"/>
      <c r="AQ111" s="39"/>
      <c r="AR111" s="39"/>
      <c r="AT111" s="39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2:57" ht="19.899999999999999" customHeight="1" x14ac:dyDescent="0.25">
      <c r="B112" s="30" t="s">
        <v>181</v>
      </c>
      <c r="C112" s="2"/>
      <c r="D112" s="2"/>
      <c r="E112" s="2"/>
      <c r="F112" s="2"/>
      <c r="G112" s="2"/>
      <c r="H112" s="2"/>
      <c r="I112" s="2"/>
      <c r="J112" s="2"/>
      <c r="K112" s="39"/>
      <c r="L112" s="39"/>
      <c r="M112" s="39"/>
      <c r="N112" s="39"/>
      <c r="O112" s="39"/>
      <c r="P112" s="39"/>
      <c r="Q112" s="39"/>
      <c r="S112" s="39"/>
      <c r="T112" s="2"/>
      <c r="U112" s="2"/>
      <c r="V112" s="2"/>
      <c r="W112" s="2"/>
      <c r="X112" s="2"/>
      <c r="Y112" s="39"/>
      <c r="Z112" s="39"/>
      <c r="AA112" s="39"/>
      <c r="AB112" s="39"/>
      <c r="AC112" s="39"/>
      <c r="AD112" s="39"/>
      <c r="AE112" s="39"/>
      <c r="AG112" s="39"/>
      <c r="AH112" s="2"/>
      <c r="AI112" s="2"/>
      <c r="AJ112" s="2"/>
      <c r="AK112" s="39"/>
      <c r="AL112" s="39"/>
      <c r="AM112" s="39"/>
      <c r="AN112" s="39"/>
      <c r="AO112" s="39"/>
      <c r="AP112" s="39"/>
      <c r="AQ112" s="39"/>
      <c r="AR112" s="39">
        <v>-824</v>
      </c>
      <c r="AT112" s="39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>
        <v>-824</v>
      </c>
    </row>
    <row r="113" spans="2:57" ht="4.9000000000000004" customHeight="1" x14ac:dyDescent="0.25">
      <c r="B113" s="27"/>
      <c r="C113" s="19"/>
      <c r="D113" s="19"/>
      <c r="E113" s="19"/>
      <c r="F113" s="32"/>
      <c r="G113" s="32"/>
      <c r="H113" s="32"/>
      <c r="I113" s="32"/>
      <c r="J113" s="32"/>
      <c r="K113" s="74"/>
      <c r="L113" s="74"/>
      <c r="M113" s="74"/>
      <c r="N113" s="74"/>
      <c r="O113" s="74"/>
      <c r="P113" s="74"/>
      <c r="Q113" s="74"/>
      <c r="S113" s="47"/>
      <c r="T113" s="32"/>
      <c r="U113" s="32"/>
      <c r="V113" s="32"/>
      <c r="W113" s="32"/>
      <c r="X113" s="32"/>
      <c r="Y113" s="74"/>
      <c r="Z113" s="74"/>
      <c r="AA113" s="74"/>
      <c r="AB113" s="74"/>
      <c r="AC113" s="74"/>
      <c r="AD113" s="74"/>
      <c r="AE113" s="74"/>
      <c r="AG113" s="47"/>
      <c r="AH113" s="32"/>
      <c r="AI113" s="32"/>
      <c r="AJ113" s="32"/>
      <c r="AK113" s="74"/>
      <c r="AL113" s="74"/>
      <c r="AM113" s="74"/>
      <c r="AN113" s="74"/>
      <c r="AO113" s="74"/>
      <c r="AP113" s="74"/>
      <c r="AQ113" s="74"/>
      <c r="AR113" s="74"/>
      <c r="AT113" s="47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</row>
    <row r="114" spans="2:57" ht="13.5" customHeight="1" x14ac:dyDescent="0.25">
      <c r="B114" s="8" t="s">
        <v>71</v>
      </c>
      <c r="C114" s="4">
        <f t="shared" ref="C114:N114" si="242">C98+C104</f>
        <v>933</v>
      </c>
      <c r="D114" s="4">
        <f t="shared" si="242"/>
        <v>1621</v>
      </c>
      <c r="E114" s="4">
        <f t="shared" si="242"/>
        <v>7710</v>
      </c>
      <c r="F114" s="4">
        <f t="shared" si="242"/>
        <v>7402.5600000000159</v>
      </c>
      <c r="G114" s="4">
        <f t="shared" si="242"/>
        <v>10203</v>
      </c>
      <c r="H114" s="4">
        <f t="shared" si="242"/>
        <v>9508</v>
      </c>
      <c r="I114" s="4">
        <f t="shared" si="242"/>
        <v>18975</v>
      </c>
      <c r="J114" s="4">
        <f t="shared" si="242"/>
        <v>-1850</v>
      </c>
      <c r="K114" s="4">
        <f t="shared" si="242"/>
        <v>13534</v>
      </c>
      <c r="L114" s="4">
        <f t="shared" si="242"/>
        <v>6385</v>
      </c>
      <c r="M114" s="4">
        <f t="shared" si="242"/>
        <v>927211</v>
      </c>
      <c r="N114" s="4">
        <f t="shared" si="242"/>
        <v>433390</v>
      </c>
      <c r="O114" s="4">
        <f t="shared" ref="O114" si="243">O98+O104</f>
        <v>-135976.82</v>
      </c>
      <c r="P114" s="4">
        <f t="shared" ref="P114:Q114" si="244">P98+P104</f>
        <v>-109312.19200000001</v>
      </c>
      <c r="Q114" s="4">
        <f t="shared" si="244"/>
        <v>80390.634980000003</v>
      </c>
      <c r="S114" s="40">
        <f t="shared" ref="S114:AB114" si="245">S98+S104</f>
        <v>2040</v>
      </c>
      <c r="T114" s="4">
        <f t="shared" si="245"/>
        <v>1542</v>
      </c>
      <c r="U114" s="4">
        <f t="shared" si="245"/>
        <v>3122</v>
      </c>
      <c r="V114" s="4">
        <f t="shared" si="245"/>
        <v>2788</v>
      </c>
      <c r="W114" s="4">
        <f t="shared" si="245"/>
        <v>-1246</v>
      </c>
      <c r="X114" s="4">
        <f t="shared" si="245"/>
        <v>7033</v>
      </c>
      <c r="Y114" s="4">
        <f t="shared" si="245"/>
        <v>-109</v>
      </c>
      <c r="Z114" s="4">
        <f t="shared" si="245"/>
        <v>19417</v>
      </c>
      <c r="AA114" s="4">
        <f t="shared" si="245"/>
        <v>291677</v>
      </c>
      <c r="AB114" s="4">
        <f t="shared" si="245"/>
        <v>23923</v>
      </c>
      <c r="AC114" s="4">
        <f t="shared" ref="AC114" si="246">AC98+AC104</f>
        <v>-27977.534</v>
      </c>
      <c r="AD114" s="4">
        <f t="shared" ref="AD114:AE114" si="247">AD98+AD104</f>
        <v>-15171.746999999999</v>
      </c>
      <c r="AE114" s="4">
        <f t="shared" si="247"/>
        <v>-7331.7379999999976</v>
      </c>
      <c r="AG114" s="40">
        <f t="shared" ref="AG114:AP114" si="248">AG98+AG104</f>
        <v>5617</v>
      </c>
      <c r="AH114" s="4">
        <f t="shared" si="248"/>
        <v>3865</v>
      </c>
      <c r="AI114" s="4">
        <f t="shared" si="248"/>
        <v>5742</v>
      </c>
      <c r="AJ114" s="4">
        <f t="shared" si="248"/>
        <v>7219</v>
      </c>
      <c r="AK114" s="4">
        <f t="shared" si="248"/>
        <v>-4039</v>
      </c>
      <c r="AL114" s="4">
        <f t="shared" si="248"/>
        <v>10168</v>
      </c>
      <c r="AM114" s="4">
        <f t="shared" si="248"/>
        <v>2285</v>
      </c>
      <c r="AN114" s="4">
        <f t="shared" si="248"/>
        <v>233982</v>
      </c>
      <c r="AO114" s="4">
        <f t="shared" si="248"/>
        <v>376220</v>
      </c>
      <c r="AP114" s="4">
        <f t="shared" si="248"/>
        <v>27813</v>
      </c>
      <c r="AQ114" s="4">
        <f t="shared" ref="AQ114:AR114" si="249">AQ98+AQ104</f>
        <v>-86122.849000000002</v>
      </c>
      <c r="AR114" s="4">
        <f t="shared" si="249"/>
        <v>-14184.433000000001</v>
      </c>
      <c r="AT114" s="40">
        <v>6787</v>
      </c>
      <c r="AU114" s="4">
        <v>7437</v>
      </c>
      <c r="AV114" s="4">
        <v>8232</v>
      </c>
      <c r="AW114" s="4">
        <v>12323</v>
      </c>
      <c r="AX114" s="4">
        <f t="shared" ref="AX114:BB114" si="250">AX98+AX104</f>
        <v>-1623</v>
      </c>
      <c r="AY114" s="4">
        <f t="shared" si="250"/>
        <v>11990</v>
      </c>
      <c r="AZ114" s="4">
        <f t="shared" si="250"/>
        <v>9684</v>
      </c>
      <c r="BA114" s="4">
        <f t="shared" si="250"/>
        <v>568045</v>
      </c>
      <c r="BB114" s="4">
        <f t="shared" si="250"/>
        <v>419856</v>
      </c>
      <c r="BC114" s="4">
        <f t="shared" ref="BC114:BD114" si="251">BC98+BC104</f>
        <v>58169.862000000001</v>
      </c>
      <c r="BD114" s="4">
        <f t="shared" si="251"/>
        <v>-75025.184000000008</v>
      </c>
      <c r="BE114" s="4">
        <f t="shared" ref="BE114" si="252">BE98+BE104</f>
        <v>3020.0400000000009</v>
      </c>
    </row>
    <row r="115" spans="2:57" ht="13.5" customHeight="1" x14ac:dyDescent="0.25">
      <c r="B115" s="8"/>
      <c r="C115" s="28"/>
      <c r="D115" s="28"/>
      <c r="E115" s="28"/>
      <c r="F115" s="36"/>
      <c r="G115" s="36"/>
      <c r="H115" s="36"/>
      <c r="I115" s="36"/>
      <c r="J115" s="36"/>
      <c r="K115" s="77"/>
      <c r="L115" s="77"/>
      <c r="M115" s="77"/>
      <c r="N115" s="77"/>
      <c r="O115" s="77"/>
      <c r="P115" s="77"/>
      <c r="Q115" s="77"/>
      <c r="S115" s="50"/>
      <c r="T115" s="36"/>
      <c r="U115" s="36"/>
      <c r="V115" s="36"/>
      <c r="W115" s="36"/>
      <c r="X115" s="36"/>
      <c r="Y115" s="77"/>
      <c r="Z115" s="77"/>
      <c r="AA115" s="77"/>
      <c r="AB115" s="77"/>
      <c r="AC115" s="77"/>
      <c r="AD115" s="77"/>
      <c r="AE115" s="77"/>
      <c r="AG115" s="50"/>
      <c r="AH115" s="36"/>
      <c r="AI115" s="36"/>
      <c r="AJ115" s="36"/>
      <c r="AK115" s="77"/>
      <c r="AL115" s="77"/>
      <c r="AM115" s="77"/>
      <c r="AN115" s="77"/>
      <c r="AO115" s="77"/>
      <c r="AP115" s="77"/>
      <c r="AQ115" s="77"/>
      <c r="AR115" s="77"/>
    </row>
    <row r="119" spans="2:57" ht="13.5" customHeight="1" x14ac:dyDescent="0.25">
      <c r="Q119" s="88"/>
      <c r="AJ119" s="61"/>
      <c r="AK119" s="61"/>
      <c r="AL119" s="61"/>
      <c r="AM119" s="61"/>
      <c r="AN119" s="61"/>
      <c r="AO119" s="61"/>
      <c r="AP119" s="61"/>
      <c r="AQ119" s="61"/>
      <c r="AR119" s="61"/>
    </row>
    <row r="120" spans="2:57" ht="13.5" customHeight="1" x14ac:dyDescent="0.25">
      <c r="G120"/>
      <c r="H120"/>
      <c r="I120"/>
      <c r="J120"/>
      <c r="K120"/>
      <c r="L120"/>
      <c r="M120"/>
      <c r="N120"/>
      <c r="O120"/>
      <c r="P120"/>
      <c r="Q120"/>
    </row>
    <row r="121" spans="2:57" ht="13.5" customHeight="1" x14ac:dyDescent="0.25">
      <c r="B121" s="21" t="s">
        <v>74</v>
      </c>
      <c r="C121" s="18"/>
      <c r="D121" s="18"/>
      <c r="G121"/>
      <c r="H121"/>
      <c r="I121"/>
      <c r="J121"/>
      <c r="K121"/>
      <c r="L121"/>
      <c r="M121"/>
      <c r="N121"/>
      <c r="O121"/>
      <c r="P121"/>
      <c r="Q121"/>
    </row>
    <row r="122" spans="2:57" ht="13.5" customHeight="1" x14ac:dyDescent="0.25">
      <c r="B122" s="9" t="s">
        <v>81</v>
      </c>
      <c r="G122"/>
      <c r="H122"/>
      <c r="I122"/>
      <c r="J122"/>
      <c r="K122"/>
      <c r="L122"/>
      <c r="M122"/>
      <c r="N122"/>
      <c r="O122"/>
      <c r="P122"/>
      <c r="Q122"/>
    </row>
    <row r="123" spans="2:57" ht="13.5" customHeight="1" thickBot="1" x14ac:dyDescent="0.3">
      <c r="B123" s="9" t="s">
        <v>82</v>
      </c>
      <c r="C123" s="18"/>
      <c r="D123" s="18"/>
      <c r="E123" s="18"/>
      <c r="F123" s="16"/>
      <c r="G123" s="57"/>
      <c r="H123" s="57"/>
      <c r="I123" s="57"/>
      <c r="J123" s="57"/>
      <c r="S123" s="45"/>
      <c r="T123" s="16"/>
      <c r="U123" s="16"/>
      <c r="V123" s="16"/>
      <c r="W123" s="16"/>
      <c r="X123" s="16"/>
      <c r="AF123" s="58"/>
      <c r="AG123" s="45"/>
      <c r="AH123" s="16"/>
      <c r="AI123" s="16"/>
      <c r="AJ123" s="16"/>
      <c r="AS123" s="58"/>
      <c r="AT123" s="45"/>
      <c r="AU123" s="16"/>
      <c r="AV123" s="16"/>
      <c r="AW123" s="16"/>
      <c r="AX123" s="16"/>
      <c r="AY123" s="16"/>
      <c r="AZ123" s="16"/>
      <c r="BA123" s="16"/>
    </row>
    <row r="124" spans="2:57" ht="23.25" thickTop="1" x14ac:dyDescent="0.25">
      <c r="B124" s="8"/>
      <c r="C124" s="18"/>
      <c r="D124" s="18"/>
      <c r="E124" s="29" t="s">
        <v>38</v>
      </c>
      <c r="F124" s="29" t="s">
        <v>39</v>
      </c>
      <c r="G124" s="29" t="s">
        <v>97</v>
      </c>
      <c r="H124" s="29" t="s">
        <v>114</v>
      </c>
      <c r="I124" s="29" t="s">
        <v>122</v>
      </c>
      <c r="J124" s="29" t="s">
        <v>133</v>
      </c>
      <c r="K124" s="29" t="s">
        <v>141</v>
      </c>
      <c r="L124" s="29" t="s">
        <v>149</v>
      </c>
      <c r="M124" s="29" t="s">
        <v>156</v>
      </c>
      <c r="N124" s="81" t="s">
        <v>162</v>
      </c>
      <c r="O124" s="81" t="s">
        <v>167</v>
      </c>
      <c r="P124" s="81" t="s">
        <v>174</v>
      </c>
      <c r="Q124" s="81" t="s">
        <v>183</v>
      </c>
      <c r="S124" s="37" t="s">
        <v>86</v>
      </c>
      <c r="T124" s="29" t="s">
        <v>87</v>
      </c>
      <c r="U124" s="29" t="s">
        <v>99</v>
      </c>
      <c r="V124" s="29" t="s">
        <v>116</v>
      </c>
      <c r="W124" s="29" t="s">
        <v>125</v>
      </c>
      <c r="X124" s="29" t="s">
        <v>135</v>
      </c>
      <c r="Y124" s="29" t="s">
        <v>143</v>
      </c>
      <c r="Z124" s="29" t="s">
        <v>152</v>
      </c>
      <c r="AA124" s="29" t="s">
        <v>159</v>
      </c>
      <c r="AB124" s="29" t="s">
        <v>165</v>
      </c>
      <c r="AC124" s="29" t="s">
        <v>170</v>
      </c>
      <c r="AD124" s="29" t="s">
        <v>176</v>
      </c>
      <c r="AE124" s="29" t="s">
        <v>190</v>
      </c>
      <c r="AF124" s="59"/>
      <c r="AG124" s="37" t="s">
        <v>90</v>
      </c>
      <c r="AH124" s="55" t="s">
        <v>91</v>
      </c>
      <c r="AI124" s="55" t="s">
        <v>101</v>
      </c>
      <c r="AJ124" s="55" t="s">
        <v>118</v>
      </c>
      <c r="AK124" s="55" t="s">
        <v>128</v>
      </c>
      <c r="AL124" s="55" t="s">
        <v>137</v>
      </c>
      <c r="AM124" s="55" t="s">
        <v>145</v>
      </c>
      <c r="AN124" s="55" t="s">
        <v>153</v>
      </c>
      <c r="AO124" s="55" t="s">
        <v>160</v>
      </c>
      <c r="AP124" s="55" t="s">
        <v>166</v>
      </c>
      <c r="AQ124" s="55" t="s">
        <v>178</v>
      </c>
      <c r="AR124" s="55" t="s">
        <v>179</v>
      </c>
      <c r="AS124" s="59"/>
      <c r="AT124" s="37" t="s">
        <v>94</v>
      </c>
      <c r="AU124" s="55" t="s">
        <v>95</v>
      </c>
      <c r="AV124" s="55" t="s">
        <v>103</v>
      </c>
      <c r="AW124" s="55" t="s">
        <v>120</v>
      </c>
      <c r="AX124" s="55" t="s">
        <v>131</v>
      </c>
      <c r="AY124" s="55" t="s">
        <v>139</v>
      </c>
      <c r="AZ124" s="55" t="s">
        <v>148</v>
      </c>
      <c r="BA124" s="55" t="s">
        <v>154</v>
      </c>
      <c r="BB124" s="55" t="s">
        <v>161</v>
      </c>
      <c r="BC124" s="55" t="s">
        <v>172</v>
      </c>
      <c r="BD124" s="55" t="s">
        <v>173</v>
      </c>
      <c r="BE124" s="55" t="s">
        <v>182</v>
      </c>
    </row>
    <row r="125" spans="2:57" ht="4.9000000000000004" customHeight="1" x14ac:dyDescent="0.25">
      <c r="B125" s="8"/>
      <c r="C125" s="18"/>
      <c r="D125" s="18"/>
      <c r="E125" s="5"/>
      <c r="F125" s="5"/>
      <c r="G125" s="5"/>
      <c r="H125" s="5"/>
      <c r="I125" s="5"/>
      <c r="J125" s="5"/>
      <c r="K125" s="44"/>
      <c r="L125" s="44"/>
      <c r="M125" s="44"/>
      <c r="N125" s="44"/>
      <c r="O125" s="44"/>
      <c r="P125" s="44"/>
      <c r="Q125" s="44"/>
      <c r="S125" s="51"/>
      <c r="T125" s="5"/>
      <c r="U125" s="5"/>
      <c r="V125" s="5"/>
      <c r="W125" s="5"/>
      <c r="X125" s="5"/>
      <c r="Y125" s="44"/>
      <c r="Z125" s="44"/>
      <c r="AA125" s="44"/>
      <c r="AB125" s="44"/>
      <c r="AC125" s="44"/>
      <c r="AD125" s="44"/>
      <c r="AE125" s="44"/>
      <c r="AG125" s="51"/>
      <c r="AH125" s="5"/>
      <c r="AI125" s="5"/>
      <c r="AJ125" s="5"/>
      <c r="AK125" s="44"/>
      <c r="AL125" s="44"/>
      <c r="AM125" s="44"/>
      <c r="AN125" s="5"/>
      <c r="AO125" s="44"/>
      <c r="AP125" s="44"/>
      <c r="AQ125" s="44"/>
      <c r="AR125" s="44"/>
      <c r="AT125" s="51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2:57" ht="13.5" customHeight="1" x14ac:dyDescent="0.25">
      <c r="B126" s="22" t="s">
        <v>40</v>
      </c>
      <c r="C126" s="18"/>
      <c r="D126" s="18"/>
      <c r="E126" s="2">
        <v>43576</v>
      </c>
      <c r="F126" s="2">
        <v>32490.5</v>
      </c>
      <c r="G126" s="2">
        <v>41244</v>
      </c>
      <c r="H126" s="2">
        <v>74815</v>
      </c>
      <c r="I126" s="2">
        <v>78568</v>
      </c>
      <c r="J126" s="2">
        <v>86614</v>
      </c>
      <c r="K126" s="39">
        <v>196125</v>
      </c>
      <c r="L126" s="39">
        <v>255615</v>
      </c>
      <c r="M126" s="39">
        <v>975909</v>
      </c>
      <c r="N126" s="79">
        <f>N67</f>
        <v>866434</v>
      </c>
      <c r="O126" s="79">
        <f t="shared" ref="O126" si="253">O67</f>
        <v>301192</v>
      </c>
      <c r="P126" s="79">
        <f t="shared" ref="P126:Q126" si="254">P67</f>
        <v>286429</v>
      </c>
      <c r="Q126" s="79">
        <f t="shared" si="254"/>
        <v>290416</v>
      </c>
      <c r="S126" s="39">
        <v>8748</v>
      </c>
      <c r="T126" s="2">
        <v>8236</v>
      </c>
      <c r="U126" s="60">
        <v>14712</v>
      </c>
      <c r="V126" s="60">
        <v>18865</v>
      </c>
      <c r="W126" s="60">
        <v>18305</v>
      </c>
      <c r="X126" s="60">
        <v>37166</v>
      </c>
      <c r="Y126" s="79">
        <v>56921</v>
      </c>
      <c r="Z126" s="79">
        <v>77867</v>
      </c>
      <c r="AA126" s="79">
        <f>AA67</f>
        <v>316661</v>
      </c>
      <c r="AB126" s="79">
        <f>AB67</f>
        <v>52147</v>
      </c>
      <c r="AC126" s="79">
        <f t="shared" ref="AC126" si="255">AC67</f>
        <v>70478</v>
      </c>
      <c r="AD126" s="79">
        <v>64467</v>
      </c>
      <c r="AE126" s="79">
        <f t="shared" ref="AE126:AE127" si="256">AE67</f>
        <v>77561</v>
      </c>
      <c r="AG126" s="39">
        <v>17136</v>
      </c>
      <c r="AH126" s="2">
        <v>15807</v>
      </c>
      <c r="AI126" s="2">
        <v>31558.488416719003</v>
      </c>
      <c r="AJ126" s="2">
        <v>34886</v>
      </c>
      <c r="AK126" s="39">
        <v>42767</v>
      </c>
      <c r="AL126" s="39">
        <v>69210</v>
      </c>
      <c r="AM126" s="39">
        <v>118213</v>
      </c>
      <c r="AN126" s="2">
        <v>267862</v>
      </c>
      <c r="AO126" s="39">
        <f t="shared" ref="AO126:AQ127" si="257">AO67</f>
        <v>596922</v>
      </c>
      <c r="AP126" s="39">
        <f t="shared" si="257"/>
        <v>149829</v>
      </c>
      <c r="AQ126" s="39">
        <f t="shared" si="257"/>
        <v>157669</v>
      </c>
      <c r="AR126" s="39">
        <v>129372</v>
      </c>
      <c r="AT126" s="39">
        <v>24788</v>
      </c>
      <c r="AU126" s="2">
        <v>30209</v>
      </c>
      <c r="AV126" s="2">
        <v>53857</v>
      </c>
      <c r="AW126" s="2">
        <v>59021</v>
      </c>
      <c r="AX126" s="2">
        <v>65437</v>
      </c>
      <c r="AY126" s="2">
        <v>127099</v>
      </c>
      <c r="AZ126" s="2">
        <v>188773</v>
      </c>
      <c r="BA126" s="2">
        <v>615659</v>
      </c>
      <c r="BB126" s="2">
        <f>BB67</f>
        <v>769364</v>
      </c>
      <c r="BC126" s="2">
        <f t="shared" ref="BC126:BD126" si="258">BC67</f>
        <v>229737</v>
      </c>
      <c r="BD126" s="2">
        <f t="shared" si="258"/>
        <v>234531</v>
      </c>
      <c r="BE126" s="2">
        <f t="shared" ref="BE126" si="259">BE67</f>
        <v>206318</v>
      </c>
    </row>
    <row r="127" spans="2:57" ht="13.5" customHeight="1" x14ac:dyDescent="0.25">
      <c r="B127" s="22" t="s">
        <v>41</v>
      </c>
      <c r="C127" s="18"/>
      <c r="D127" s="18"/>
      <c r="E127" s="2">
        <v>88595</v>
      </c>
      <c r="F127" s="2">
        <v>115319.6</v>
      </c>
      <c r="G127" s="2">
        <v>127238</v>
      </c>
      <c r="H127" s="2">
        <v>151777.831365366</v>
      </c>
      <c r="I127" s="2">
        <v>185023</v>
      </c>
      <c r="J127" s="2">
        <v>214150</v>
      </c>
      <c r="K127" s="39">
        <v>224285</v>
      </c>
      <c r="L127" s="39">
        <v>284107</v>
      </c>
      <c r="M127" s="39">
        <v>858265</v>
      </c>
      <c r="N127" s="79">
        <f>N68</f>
        <v>860915</v>
      </c>
      <c r="O127" s="79">
        <f t="shared" ref="O127" si="260">O68</f>
        <v>241320</v>
      </c>
      <c r="P127" s="79">
        <f t="shared" ref="P127:Q127" si="261">P68</f>
        <v>182635</v>
      </c>
      <c r="Q127" s="79">
        <f t="shared" si="261"/>
        <v>252070</v>
      </c>
      <c r="S127" s="39">
        <v>23564</v>
      </c>
      <c r="T127" s="2">
        <v>27566</v>
      </c>
      <c r="U127" s="60">
        <v>33166</v>
      </c>
      <c r="V127" s="60">
        <v>40558</v>
      </c>
      <c r="W127" s="60">
        <v>55281</v>
      </c>
      <c r="X127" s="60">
        <v>51947</v>
      </c>
      <c r="Y127" s="79">
        <v>64271</v>
      </c>
      <c r="Z127" s="79">
        <v>124906</v>
      </c>
      <c r="AA127" s="79">
        <f>AA68</f>
        <v>234983</v>
      </c>
      <c r="AB127" s="79">
        <f>AB68</f>
        <v>84702</v>
      </c>
      <c r="AC127" s="79">
        <f t="shared" ref="AC127" si="262">AC68</f>
        <v>42286</v>
      </c>
      <c r="AD127" s="79">
        <v>66460.283139999985</v>
      </c>
      <c r="AE127" s="79">
        <f t="shared" si="256"/>
        <v>70088</v>
      </c>
      <c r="AG127" s="39">
        <v>53245</v>
      </c>
      <c r="AH127" s="2">
        <v>60540</v>
      </c>
      <c r="AI127" s="2">
        <v>69257.031438801001</v>
      </c>
      <c r="AJ127" s="2">
        <v>93613</v>
      </c>
      <c r="AK127" s="39">
        <v>105776</v>
      </c>
      <c r="AL127" s="39">
        <v>108204</v>
      </c>
      <c r="AM127" s="39">
        <v>139302</v>
      </c>
      <c r="AN127" s="2">
        <v>310085</v>
      </c>
      <c r="AO127" s="39">
        <f t="shared" si="257"/>
        <v>490382</v>
      </c>
      <c r="AP127" s="39">
        <f t="shared" si="257"/>
        <v>136247</v>
      </c>
      <c r="AQ127" s="39">
        <f t="shared" si="257"/>
        <v>76582</v>
      </c>
      <c r="AR127" s="39">
        <v>124432.22302999994</v>
      </c>
      <c r="AT127" s="39">
        <v>83923</v>
      </c>
      <c r="AU127" s="2">
        <v>90671</v>
      </c>
      <c r="AV127" s="2">
        <v>109751</v>
      </c>
      <c r="AW127" s="2">
        <v>137362</v>
      </c>
      <c r="AX127" s="2">
        <v>159559</v>
      </c>
      <c r="AY127" s="2">
        <v>161603</v>
      </c>
      <c r="AZ127" s="2">
        <v>213658</v>
      </c>
      <c r="BA127" s="2">
        <v>566297</v>
      </c>
      <c r="BB127" s="2">
        <f>BB68</f>
        <v>679652</v>
      </c>
      <c r="BC127" s="2">
        <f t="shared" ref="BC127:BD127" si="263">BC68</f>
        <v>195267</v>
      </c>
      <c r="BD127" s="2">
        <f t="shared" si="263"/>
        <v>117785</v>
      </c>
      <c r="BE127" s="2">
        <f t="shared" ref="BE127" si="264">BE68</f>
        <v>186968</v>
      </c>
    </row>
    <row r="128" spans="2:57" ht="13.5" customHeight="1" x14ac:dyDescent="0.25">
      <c r="B128" s="22" t="s">
        <v>76</v>
      </c>
      <c r="C128" s="18"/>
      <c r="D128" s="18"/>
      <c r="E128" s="2">
        <v>-37069</v>
      </c>
      <c r="F128" s="2">
        <v>-28965</v>
      </c>
      <c r="G128" s="2">
        <v>-34527</v>
      </c>
      <c r="H128" s="2">
        <v>-60419</v>
      </c>
      <c r="I128" s="2">
        <v>-64414</v>
      </c>
      <c r="J128" s="2">
        <v>-84089</v>
      </c>
      <c r="K128" s="39">
        <v>-176103</v>
      </c>
      <c r="L128" s="39">
        <v>-240706</v>
      </c>
      <c r="M128" s="39">
        <v>-295478</v>
      </c>
      <c r="N128" s="39">
        <v>-278213</v>
      </c>
      <c r="O128" s="39">
        <v>-269263</v>
      </c>
      <c r="P128" s="39">
        <v>-275791</v>
      </c>
      <c r="Q128" s="39">
        <v>-247732.02856442455</v>
      </c>
      <c r="S128" s="39">
        <v>-7849</v>
      </c>
      <c r="T128" s="2">
        <v>-7595</v>
      </c>
      <c r="U128" s="60">
        <v>-12730</v>
      </c>
      <c r="V128" s="60">
        <v>-16293</v>
      </c>
      <c r="W128" s="60">
        <v>-18068</v>
      </c>
      <c r="X128" s="60">
        <v>-33804</v>
      </c>
      <c r="Y128" s="79">
        <v>-55336</v>
      </c>
      <c r="Z128" s="79">
        <v>-66869</v>
      </c>
      <c r="AA128" s="79">
        <v>-88007</v>
      </c>
      <c r="AB128" s="79">
        <v>-31016</v>
      </c>
      <c r="AC128" s="79">
        <v>-66904.329259783204</v>
      </c>
      <c r="AD128" s="79">
        <v>-57764.262755458978</v>
      </c>
      <c r="AE128" s="79">
        <v>-62658.24851954999</v>
      </c>
      <c r="AG128" s="39">
        <v>-15202</v>
      </c>
      <c r="AH128" s="2">
        <v>-13245</v>
      </c>
      <c r="AI128" s="2">
        <v>-25953</v>
      </c>
      <c r="AJ128" s="2">
        <v>-30788</v>
      </c>
      <c r="AK128" s="39">
        <v>-42087</v>
      </c>
      <c r="AL128" s="39">
        <v>-62398</v>
      </c>
      <c r="AM128" s="39">
        <v>-112571</v>
      </c>
      <c r="AN128" s="2">
        <v>-123103</v>
      </c>
      <c r="AO128" s="39">
        <v>-153763</v>
      </c>
      <c r="AP128" s="39">
        <v>-119657</v>
      </c>
      <c r="AQ128" s="39">
        <v>-164078.20930305385</v>
      </c>
      <c r="AR128" s="39">
        <v>-114051.33426866282</v>
      </c>
      <c r="AT128" s="39">
        <v>-22511</v>
      </c>
      <c r="AU128" s="2">
        <v>-25169</v>
      </c>
      <c r="AV128" s="2">
        <v>-43290</v>
      </c>
      <c r="AW128" s="2">
        <v>-51379</v>
      </c>
      <c r="AX128" s="2">
        <v>-63619</v>
      </c>
      <c r="AY128" s="2">
        <v>-113767</v>
      </c>
      <c r="AZ128" s="2">
        <v>-178001</v>
      </c>
      <c r="BA128" s="2">
        <v>-211029</v>
      </c>
      <c r="BB128" s="2">
        <v>-220324</v>
      </c>
      <c r="BC128" s="2">
        <v>-193796</v>
      </c>
      <c r="BD128" s="2">
        <v>-242484.39463008614</v>
      </c>
      <c r="BE128" s="2">
        <v>-178827</v>
      </c>
    </row>
    <row r="129" spans="2:57" ht="13.5" customHeight="1" x14ac:dyDescent="0.25">
      <c r="B129" s="22" t="s">
        <v>52</v>
      </c>
      <c r="C129" s="18"/>
      <c r="D129" s="18"/>
      <c r="E129" s="2">
        <v>-68540</v>
      </c>
      <c r="F129" s="2">
        <v>-86438.2</v>
      </c>
      <c r="G129" s="2">
        <v>-95591</v>
      </c>
      <c r="H129" s="2">
        <v>-119141.79999551951</v>
      </c>
      <c r="I129" s="2">
        <v>-143906</v>
      </c>
      <c r="J129" s="2">
        <v>-169732</v>
      </c>
      <c r="K129" s="39">
        <v>-177136</v>
      </c>
      <c r="L129" s="39">
        <v>-227238</v>
      </c>
      <c r="M129" s="39">
        <v>-394526</v>
      </c>
      <c r="N129" s="39">
        <v>-815332</v>
      </c>
      <c r="O129" s="39">
        <v>-235240</v>
      </c>
      <c r="P129" s="39">
        <v>-157848</v>
      </c>
      <c r="Q129" s="39">
        <v>-206750.14523683634</v>
      </c>
      <c r="S129" s="39">
        <v>-16882</v>
      </c>
      <c r="T129" s="2">
        <v>-20200</v>
      </c>
      <c r="U129" s="60">
        <v>-24862</v>
      </c>
      <c r="V129" s="60">
        <v>-31372</v>
      </c>
      <c r="W129" s="60">
        <v>-44058</v>
      </c>
      <c r="X129" s="60">
        <v>-38823</v>
      </c>
      <c r="Y129" s="79">
        <v>-52910</v>
      </c>
      <c r="Z129" s="79">
        <v>-82479</v>
      </c>
      <c r="AA129" s="79">
        <v>-138923</v>
      </c>
      <c r="AB129" s="79">
        <v>-89917</v>
      </c>
      <c r="AC129" s="79">
        <v>-35530.267095474017</v>
      </c>
      <c r="AD129" s="79">
        <v>-58792.283139999978</v>
      </c>
      <c r="AE129" s="79">
        <v>-57068.225919780569</v>
      </c>
      <c r="AG129" s="39">
        <v>-39227</v>
      </c>
      <c r="AH129" s="2">
        <v>-45614</v>
      </c>
      <c r="AI129" s="2">
        <v>-53428.676237965003</v>
      </c>
      <c r="AJ129" s="2">
        <v>-72474</v>
      </c>
      <c r="AK129" s="39">
        <v>-85219</v>
      </c>
      <c r="AL129" s="39">
        <v>-81384</v>
      </c>
      <c r="AM129" s="39">
        <v>-112910</v>
      </c>
      <c r="AN129" s="2">
        <v>-150398</v>
      </c>
      <c r="AO129" s="39">
        <v>-371496</v>
      </c>
      <c r="AP129" s="39">
        <v>-138228</v>
      </c>
      <c r="AQ129" s="39">
        <v>-66476.499741097068</v>
      </c>
      <c r="AR129" s="39">
        <v>-106270.22302999994</v>
      </c>
      <c r="AT129" s="39">
        <v>-61992</v>
      </c>
      <c r="AU129" s="2">
        <v>-67708</v>
      </c>
      <c r="AV129" s="2">
        <v>-85956</v>
      </c>
      <c r="AW129" s="2">
        <v>-105825</v>
      </c>
      <c r="AX129" s="2">
        <v>-128877</v>
      </c>
      <c r="AY129" s="2">
        <v>-124461</v>
      </c>
      <c r="AZ129" s="2">
        <v>-171720</v>
      </c>
      <c r="BA129" s="2">
        <v>-253819</v>
      </c>
      <c r="BB129" s="2">
        <v>-585232</v>
      </c>
      <c r="BC129" s="2">
        <v>-195994</v>
      </c>
      <c r="BD129" s="2">
        <v>-101191.16365378202</v>
      </c>
      <c r="BE129" s="2">
        <v>-157354.16313999996</v>
      </c>
    </row>
    <row r="130" spans="2:57" ht="13.5" customHeight="1" x14ac:dyDescent="0.25">
      <c r="B130" s="12" t="s">
        <v>77</v>
      </c>
      <c r="C130" s="18"/>
      <c r="D130" s="18"/>
      <c r="E130" s="4">
        <f t="shared" ref="E130:N130" si="265">SUM(E126:E129)</f>
        <v>26562</v>
      </c>
      <c r="F130" s="4">
        <f t="shared" si="265"/>
        <v>32406.900000000009</v>
      </c>
      <c r="G130" s="4">
        <f t="shared" si="265"/>
        <v>38364</v>
      </c>
      <c r="H130" s="4">
        <f t="shared" si="265"/>
        <v>47032.031369846489</v>
      </c>
      <c r="I130" s="4">
        <f t="shared" si="265"/>
        <v>55271</v>
      </c>
      <c r="J130" s="4">
        <f t="shared" si="265"/>
        <v>46943</v>
      </c>
      <c r="K130" s="4">
        <f t="shared" ref="K130" si="266">SUM(K126:K129)</f>
        <v>67171</v>
      </c>
      <c r="L130" s="4">
        <f t="shared" si="265"/>
        <v>71778</v>
      </c>
      <c r="M130" s="4">
        <f t="shared" si="265"/>
        <v>1144170</v>
      </c>
      <c r="N130" s="4">
        <f t="shared" si="265"/>
        <v>633804</v>
      </c>
      <c r="O130" s="4">
        <f t="shared" ref="O130" si="267">SUM(O126:O129)</f>
        <v>38009</v>
      </c>
      <c r="P130" s="4">
        <f t="shared" ref="P130:Q130" si="268">SUM(P126:P129)</f>
        <v>35425</v>
      </c>
      <c r="Q130" s="4">
        <f t="shared" si="268"/>
        <v>88003.826198739116</v>
      </c>
      <c r="S130" s="40">
        <f t="shared" ref="S130:AP130" si="269">SUM(S126:S129)</f>
        <v>7581</v>
      </c>
      <c r="T130" s="4">
        <f t="shared" si="269"/>
        <v>8007</v>
      </c>
      <c r="U130" s="4">
        <f t="shared" ref="U130:Y130" si="270">SUM(U126:U129)</f>
        <v>10286</v>
      </c>
      <c r="V130" s="4">
        <f t="shared" si="270"/>
        <v>11758</v>
      </c>
      <c r="W130" s="4">
        <f t="shared" si="270"/>
        <v>11460</v>
      </c>
      <c r="X130" s="4">
        <f t="shared" si="270"/>
        <v>16486</v>
      </c>
      <c r="Y130" s="4">
        <f t="shared" si="270"/>
        <v>12946</v>
      </c>
      <c r="Z130" s="4">
        <f t="shared" ref="Z130:AB130" si="271">SUM(Z126:Z129)</f>
        <v>53425</v>
      </c>
      <c r="AA130" s="4">
        <f t="shared" si="271"/>
        <v>324714</v>
      </c>
      <c r="AB130" s="4">
        <f t="shared" si="271"/>
        <v>15916</v>
      </c>
      <c r="AC130" s="4">
        <f t="shared" ref="AC130" si="272">SUM(AC126:AC129)</f>
        <v>10329.403644742779</v>
      </c>
      <c r="AD130" s="4">
        <f t="shared" ref="AD130:AE130" si="273">SUM(AD126:AD129)</f>
        <v>14370.737244541036</v>
      </c>
      <c r="AE130" s="4">
        <f t="shared" si="273"/>
        <v>27922.525560669441</v>
      </c>
      <c r="AG130" s="40">
        <f t="shared" si="269"/>
        <v>15952</v>
      </c>
      <c r="AH130" s="4">
        <f t="shared" si="269"/>
        <v>17488</v>
      </c>
      <c r="AI130" s="4">
        <f t="shared" si="269"/>
        <v>21433.843617555001</v>
      </c>
      <c r="AJ130" s="4">
        <f t="shared" si="269"/>
        <v>25237</v>
      </c>
      <c r="AK130" s="4">
        <f t="shared" si="269"/>
        <v>21237</v>
      </c>
      <c r="AL130" s="4">
        <f t="shared" ref="AL130" si="274">SUM(AL126:AL129)</f>
        <v>33632</v>
      </c>
      <c r="AM130" s="4">
        <f t="shared" si="269"/>
        <v>32034</v>
      </c>
      <c r="AN130" s="4">
        <f t="shared" si="269"/>
        <v>304446</v>
      </c>
      <c r="AO130" s="4">
        <f t="shared" si="269"/>
        <v>562045</v>
      </c>
      <c r="AP130" s="4">
        <f t="shared" si="269"/>
        <v>28191</v>
      </c>
      <c r="AQ130" s="4">
        <f t="shared" ref="AQ130:AR130" si="275">SUM(AQ126:AQ129)</f>
        <v>3696.2909558490792</v>
      </c>
      <c r="AR130" s="80">
        <f t="shared" si="275"/>
        <v>33482.665731337183</v>
      </c>
      <c r="AT130" s="40">
        <v>24208</v>
      </c>
      <c r="AU130" s="4">
        <v>28003</v>
      </c>
      <c r="AV130" s="4">
        <v>34362</v>
      </c>
      <c r="AW130" s="4">
        <v>39179</v>
      </c>
      <c r="AX130" s="4">
        <f t="shared" ref="AX130:BB130" si="276">SUM(AX126:AX129)</f>
        <v>32500</v>
      </c>
      <c r="AY130" s="4">
        <f t="shared" ref="AY130" si="277">SUM(AY126:AY129)</f>
        <v>50474</v>
      </c>
      <c r="AZ130" s="4">
        <f t="shared" si="276"/>
        <v>52710</v>
      </c>
      <c r="BA130" s="4">
        <f t="shared" si="276"/>
        <v>717108</v>
      </c>
      <c r="BB130" s="4">
        <f t="shared" si="276"/>
        <v>643460</v>
      </c>
      <c r="BC130" s="4">
        <f t="shared" ref="BC130:BD130" si="278">SUM(BC126:BC129)</f>
        <v>35214</v>
      </c>
      <c r="BD130" s="4">
        <f t="shared" si="278"/>
        <v>8640.4417161318415</v>
      </c>
      <c r="BE130" s="4">
        <f t="shared" ref="BE130" si="279">SUM(BE126:BE129)</f>
        <v>57104.836860000039</v>
      </c>
    </row>
    <row r="131" spans="2:57" ht="4.9000000000000004" customHeight="1" x14ac:dyDescent="0.25">
      <c r="B131" s="31"/>
      <c r="C131" s="18"/>
      <c r="D131" s="18"/>
      <c r="E131" s="19"/>
      <c r="F131" s="32"/>
      <c r="G131" s="32"/>
      <c r="H131" s="32"/>
      <c r="I131" s="32"/>
      <c r="J131" s="32"/>
      <c r="K131" s="74"/>
      <c r="L131" s="74"/>
      <c r="M131" s="74"/>
      <c r="N131" s="74"/>
      <c r="O131" s="74"/>
      <c r="P131" s="74"/>
      <c r="Q131" s="74"/>
      <c r="S131" s="47"/>
      <c r="T131" s="32"/>
      <c r="U131" s="32"/>
      <c r="V131" s="32"/>
      <c r="W131" s="32"/>
      <c r="X131" s="32"/>
      <c r="Y131" s="74"/>
      <c r="Z131" s="74"/>
      <c r="AA131" s="74"/>
      <c r="AB131" s="74"/>
      <c r="AC131" s="74"/>
      <c r="AD131" s="74"/>
      <c r="AE131" s="74"/>
      <c r="AG131" s="47"/>
      <c r="AH131" s="32"/>
      <c r="AI131" s="32"/>
      <c r="AJ131" s="32"/>
      <c r="AK131" s="74"/>
      <c r="AL131" s="74"/>
      <c r="AM131" s="74"/>
      <c r="AN131" s="32"/>
      <c r="AO131" s="74"/>
      <c r="AP131" s="74"/>
      <c r="AQ131" s="74"/>
      <c r="AR131" s="74"/>
      <c r="AT131" s="47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</row>
    <row r="132" spans="2:57" ht="13.5" customHeight="1" x14ac:dyDescent="0.25">
      <c r="B132" s="22" t="s">
        <v>78</v>
      </c>
      <c r="C132" s="18"/>
      <c r="D132" s="18"/>
      <c r="E132" s="2">
        <v>-11968</v>
      </c>
      <c r="F132" s="2">
        <v>-12605.5</v>
      </c>
      <c r="G132" s="2">
        <v>-16833</v>
      </c>
      <c r="H132" s="2">
        <v>-20392.923174676002</v>
      </c>
      <c r="I132" s="2">
        <v>-22440</v>
      </c>
      <c r="J132" s="2">
        <v>-30052</v>
      </c>
      <c r="K132" s="39">
        <v>-38143</v>
      </c>
      <c r="L132" s="39">
        <v>-44883</v>
      </c>
      <c r="M132" s="39">
        <v>-60222.437292324001</v>
      </c>
      <c r="N132" s="39">
        <v>-73059.374469999995</v>
      </c>
      <c r="O132" s="39">
        <v>-88577</v>
      </c>
      <c r="P132" s="39">
        <v>-90641</v>
      </c>
      <c r="Q132" s="39">
        <v>-77082.648238935464</v>
      </c>
      <c r="S132" s="39">
        <v>-3063</v>
      </c>
      <c r="T132" s="2">
        <v>-3706.7415799999999</v>
      </c>
      <c r="U132" s="60">
        <v>-4808</v>
      </c>
      <c r="V132" s="60">
        <v>-4752.7424366980003</v>
      </c>
      <c r="W132" s="60">
        <v>-5938</v>
      </c>
      <c r="X132" s="60">
        <v>-8126</v>
      </c>
      <c r="Y132" s="79">
        <v>-10718</v>
      </c>
      <c r="Z132" s="79">
        <v>-13647.566650000001</v>
      </c>
      <c r="AA132" s="79">
        <v>-16806.522140000001</v>
      </c>
      <c r="AB132" s="79">
        <v>-20265</v>
      </c>
      <c r="AC132" s="79">
        <v>-20242</v>
      </c>
      <c r="AD132" s="79">
        <v>-19037.979147021026</v>
      </c>
      <c r="AE132" s="79">
        <v>-18630</v>
      </c>
      <c r="AG132" s="39">
        <v>-5925</v>
      </c>
      <c r="AH132" s="2">
        <v>-7875</v>
      </c>
      <c r="AI132" s="2">
        <v>-9696.0424154960001</v>
      </c>
      <c r="AJ132" s="2">
        <v>-10242.581192852</v>
      </c>
      <c r="AK132" s="39">
        <v>-14756</v>
      </c>
      <c r="AL132" s="39">
        <v>-16959</v>
      </c>
      <c r="AM132" s="39">
        <v>-21889</v>
      </c>
      <c r="AN132" s="2">
        <v>-28870.330480000001</v>
      </c>
      <c r="AO132" s="39">
        <v>-33678.721709999998</v>
      </c>
      <c r="AP132" s="39">
        <v>-43834</v>
      </c>
      <c r="AQ132" s="39">
        <v>-43713</v>
      </c>
      <c r="AR132" s="39">
        <v>-34529</v>
      </c>
      <c r="AT132" s="39">
        <v>-11460.883791152581</v>
      </c>
      <c r="AU132" s="2">
        <v>-12120</v>
      </c>
      <c r="AV132" s="2">
        <v>-15066</v>
      </c>
      <c r="AW132" s="2">
        <v>-15197.426067662</v>
      </c>
      <c r="AX132" s="2">
        <v>-21877</v>
      </c>
      <c r="AY132" s="2">
        <v>-26986</v>
      </c>
      <c r="AZ132" s="2">
        <v>-33049.92987</v>
      </c>
      <c r="BA132" s="2">
        <v>-44193.842731800003</v>
      </c>
      <c r="BB132" s="2">
        <v>-50512.128409999998</v>
      </c>
      <c r="BC132" s="2">
        <v>-65606.252839039997</v>
      </c>
      <c r="BD132" s="2">
        <v>-59209</v>
      </c>
      <c r="BE132" s="2">
        <v>-52913</v>
      </c>
    </row>
    <row r="133" spans="2:57" ht="13.5" customHeight="1" x14ac:dyDescent="0.25">
      <c r="B133" s="22" t="s">
        <v>79</v>
      </c>
      <c r="C133" s="18"/>
      <c r="D133" s="18"/>
      <c r="E133" s="2">
        <v>-6526</v>
      </c>
      <c r="F133" s="2">
        <v>-8025.7</v>
      </c>
      <c r="G133" s="2">
        <v>-8795</v>
      </c>
      <c r="H133" s="2">
        <v>-10820.653606945998</v>
      </c>
      <c r="I133" s="2">
        <v>-14424</v>
      </c>
      <c r="J133" s="2">
        <v>-10970</v>
      </c>
      <c r="K133" s="39">
        <v>-14612</v>
      </c>
      <c r="L133" s="39">
        <v>-19857</v>
      </c>
      <c r="M133" s="39">
        <v>-34622</v>
      </c>
      <c r="N133" s="39">
        <v>-49171</v>
      </c>
      <c r="O133" s="39">
        <v>-39199</v>
      </c>
      <c r="P133" s="39">
        <v>-35080</v>
      </c>
      <c r="Q133" s="39">
        <v>-40257.482371450998</v>
      </c>
      <c r="S133" s="39">
        <v>-1823</v>
      </c>
      <c r="T133" s="2">
        <v>-1975.4090200000001</v>
      </c>
      <c r="U133" s="60">
        <v>-2192</v>
      </c>
      <c r="V133" s="60">
        <v>-2810.3620828140001</v>
      </c>
      <c r="W133" s="60">
        <v>-3910</v>
      </c>
      <c r="X133" s="60">
        <v>-3496</v>
      </c>
      <c r="Y133" s="79">
        <v>-4288</v>
      </c>
      <c r="Z133" s="79">
        <v>-5564</v>
      </c>
      <c r="AA133" s="79">
        <v>-11961</v>
      </c>
      <c r="AB133" s="79">
        <v>-10264</v>
      </c>
      <c r="AC133" s="79">
        <v>-9400.0330511690663</v>
      </c>
      <c r="AD133" s="79">
        <v>-9396.4031302070507</v>
      </c>
      <c r="AE133" s="79">
        <v>-10434.063546138666</v>
      </c>
      <c r="AG133" s="39">
        <v>-4283</v>
      </c>
      <c r="AH133" s="2">
        <v>-4207</v>
      </c>
      <c r="AI133" s="2">
        <v>-4688.8583229679998</v>
      </c>
      <c r="AJ133" s="2">
        <v>-6257.5940202099991</v>
      </c>
      <c r="AK133" s="39">
        <v>-4979</v>
      </c>
      <c r="AL133" s="39">
        <v>-7252</v>
      </c>
      <c r="AM133" s="39">
        <v>-9605</v>
      </c>
      <c r="AN133" s="2">
        <v>-11923</v>
      </c>
      <c r="AO133" s="39">
        <v>-24019</v>
      </c>
      <c r="AP133" s="39">
        <v>-18406</v>
      </c>
      <c r="AQ133" s="39">
        <v>-12563.168085540132</v>
      </c>
      <c r="AR133" s="39">
        <v>-19080.905652935533</v>
      </c>
      <c r="AT133" s="39">
        <v>-3631.1162088474207</v>
      </c>
      <c r="AU133" s="2">
        <v>-6288</v>
      </c>
      <c r="AV133" s="2">
        <v>-7353</v>
      </c>
      <c r="AW133" s="2">
        <v>-9582.1667149099994</v>
      </c>
      <c r="AX133" s="2">
        <v>-7430</v>
      </c>
      <c r="AY133" s="2">
        <v>-10661</v>
      </c>
      <c r="AZ133" s="2">
        <v>-15269</v>
      </c>
      <c r="BA133" s="2">
        <v>-23437</v>
      </c>
      <c r="BB133" s="2">
        <v>-35098</v>
      </c>
      <c r="BC133" s="2">
        <v>-31119</v>
      </c>
      <c r="BD133" s="2">
        <v>-21210.840406550033</v>
      </c>
      <c r="BE133" s="2">
        <v>-28552</v>
      </c>
    </row>
    <row r="134" spans="2:57" ht="4.9000000000000004" customHeight="1" x14ac:dyDescent="0.25">
      <c r="B134" s="31"/>
      <c r="C134" s="18"/>
      <c r="D134" s="18"/>
      <c r="E134" s="2"/>
      <c r="F134" s="2"/>
      <c r="G134" s="2"/>
      <c r="H134" s="2"/>
      <c r="I134" s="2"/>
      <c r="J134" s="2"/>
      <c r="K134" s="39"/>
      <c r="L134" s="39"/>
      <c r="M134" s="39"/>
      <c r="N134" s="39"/>
      <c r="O134" s="39"/>
      <c r="P134" s="39"/>
      <c r="Q134" s="39"/>
      <c r="S134" s="39"/>
      <c r="T134" s="2"/>
      <c r="U134" s="2"/>
      <c r="V134" s="2"/>
      <c r="W134" s="2"/>
      <c r="X134" s="2"/>
      <c r="Y134" s="39"/>
      <c r="Z134" s="39"/>
      <c r="AA134" s="39"/>
      <c r="AB134" s="39"/>
      <c r="AC134" s="39"/>
      <c r="AD134" s="39"/>
      <c r="AE134" s="39"/>
      <c r="AG134" s="39"/>
      <c r="AH134" s="2"/>
      <c r="AI134" s="2"/>
      <c r="AJ134" s="2"/>
      <c r="AK134" s="39"/>
      <c r="AL134" s="39"/>
      <c r="AM134" s="39"/>
      <c r="AN134" s="2"/>
      <c r="AO134" s="39"/>
      <c r="AP134" s="39"/>
      <c r="AQ134" s="39"/>
      <c r="AR134" s="39"/>
      <c r="AT134" s="39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2:57" ht="13.5" customHeight="1" x14ac:dyDescent="0.25">
      <c r="B135" s="12" t="s">
        <v>80</v>
      </c>
      <c r="C135" s="18"/>
      <c r="D135" s="18"/>
      <c r="E135" s="4">
        <f>SUM(E130:E133)</f>
        <v>8068</v>
      </c>
      <c r="F135" s="4">
        <f t="shared" ref="F135:AP135" si="280">SUM(F130:F133)</f>
        <v>11775.700000000008</v>
      </c>
      <c r="G135" s="4">
        <f t="shared" si="280"/>
        <v>12736</v>
      </c>
      <c r="H135" s="4">
        <f t="shared" si="280"/>
        <v>15818.454588224489</v>
      </c>
      <c r="I135" s="4">
        <f t="shared" si="280"/>
        <v>18407</v>
      </c>
      <c r="J135" s="4">
        <f t="shared" si="280"/>
        <v>5921</v>
      </c>
      <c r="K135" s="4">
        <f t="shared" ref="K135" si="281">SUM(K130:K133)</f>
        <v>14416</v>
      </c>
      <c r="L135" s="4">
        <f t="shared" si="280"/>
        <v>7038</v>
      </c>
      <c r="M135" s="4">
        <f t="shared" si="280"/>
        <v>1049325.5627076761</v>
      </c>
      <c r="N135" s="4">
        <f t="shared" si="280"/>
        <v>511573.62552999996</v>
      </c>
      <c r="O135" s="4">
        <f t="shared" ref="O135" si="282">SUM(O130:O133)</f>
        <v>-89767</v>
      </c>
      <c r="P135" s="4">
        <f t="shared" ref="P135:Q135" si="283">SUM(P130:P133)</f>
        <v>-90296</v>
      </c>
      <c r="Q135" s="4">
        <f t="shared" si="283"/>
        <v>-29336.304411647347</v>
      </c>
      <c r="S135" s="40">
        <f t="shared" si="280"/>
        <v>2695</v>
      </c>
      <c r="T135" s="4">
        <f t="shared" si="280"/>
        <v>2324.8494000000001</v>
      </c>
      <c r="U135" s="4">
        <f t="shared" ref="U135:Y135" si="284">SUM(U130:U133)</f>
        <v>3286</v>
      </c>
      <c r="V135" s="4">
        <f t="shared" si="284"/>
        <v>4194.8954804879995</v>
      </c>
      <c r="W135" s="4">
        <f t="shared" si="284"/>
        <v>1612</v>
      </c>
      <c r="X135" s="4">
        <f t="shared" si="284"/>
        <v>4864</v>
      </c>
      <c r="Y135" s="4">
        <f t="shared" si="284"/>
        <v>-2060</v>
      </c>
      <c r="Z135" s="4">
        <f t="shared" ref="Z135:AB135" si="285">SUM(Z130:Z133)</f>
        <v>34213.433349999999</v>
      </c>
      <c r="AA135" s="4">
        <f t="shared" si="285"/>
        <v>295946.47785999998</v>
      </c>
      <c r="AB135" s="4">
        <f t="shared" si="285"/>
        <v>-14613</v>
      </c>
      <c r="AC135" s="4">
        <f t="shared" ref="AC135" si="286">SUM(AC130:AC133)-1</f>
        <v>-19313.629406426287</v>
      </c>
      <c r="AD135" s="4">
        <f t="shared" ref="AD135:AE135" si="287">SUM(AD130:AD133)-1</f>
        <v>-14064.64503268704</v>
      </c>
      <c r="AE135" s="4">
        <f t="shared" si="287"/>
        <v>-1142.5379854692255</v>
      </c>
      <c r="AF135" s="4"/>
      <c r="AG135" s="40">
        <f t="shared" si="280"/>
        <v>5744</v>
      </c>
      <c r="AH135" s="4">
        <f t="shared" si="280"/>
        <v>5406</v>
      </c>
      <c r="AI135" s="4">
        <f t="shared" si="280"/>
        <v>7048.9428790910015</v>
      </c>
      <c r="AJ135" s="4">
        <f t="shared" si="280"/>
        <v>8736.8247869380011</v>
      </c>
      <c r="AK135" s="4">
        <f t="shared" si="280"/>
        <v>1502</v>
      </c>
      <c r="AL135" s="4">
        <f t="shared" ref="AL135" si="288">SUM(AL130:AL133)</f>
        <v>9421</v>
      </c>
      <c r="AM135" s="4">
        <f t="shared" si="280"/>
        <v>540</v>
      </c>
      <c r="AN135" s="4">
        <f t="shared" si="280"/>
        <v>263652.66952</v>
      </c>
      <c r="AO135" s="4">
        <f t="shared" si="280"/>
        <v>504347.27829000005</v>
      </c>
      <c r="AP135" s="4">
        <f t="shared" si="280"/>
        <v>-34049</v>
      </c>
      <c r="AQ135" s="4">
        <f t="shared" ref="AQ135:AR135" si="289">SUM(AQ130:AQ133)</f>
        <v>-52579.877129691056</v>
      </c>
      <c r="AR135" s="4">
        <f t="shared" si="289"/>
        <v>-20127.23992159835</v>
      </c>
      <c r="AT135" s="40">
        <v>9115.9999999999982</v>
      </c>
      <c r="AU135" s="4">
        <v>9595</v>
      </c>
      <c r="AV135" s="4">
        <v>11943</v>
      </c>
      <c r="AW135" s="4">
        <v>14399.407217428001</v>
      </c>
      <c r="AX135" s="4">
        <f t="shared" ref="AX135:BB135" si="290">SUM(AX130:AX133)</f>
        <v>3193</v>
      </c>
      <c r="AY135" s="4">
        <f t="shared" ref="AY135" si="291">SUM(AY130:AY133)</f>
        <v>12827</v>
      </c>
      <c r="AZ135" s="4">
        <f t="shared" si="290"/>
        <v>4391.0701300000001</v>
      </c>
      <c r="BA135" s="4">
        <f t="shared" si="290"/>
        <v>649477.15726819995</v>
      </c>
      <c r="BB135" s="4">
        <f t="shared" si="290"/>
        <v>557849.87159</v>
      </c>
      <c r="BC135" s="4">
        <f t="shared" ref="BC135:BD135" si="292">SUM(BC130:BC133)</f>
        <v>-61511.252839039997</v>
      </c>
      <c r="BD135" s="4">
        <f t="shared" si="292"/>
        <v>-71779.398690418195</v>
      </c>
      <c r="BE135" s="4">
        <f t="shared" ref="BE135" si="293">SUM(BE130:BE133)</f>
        <v>-24360.163139999961</v>
      </c>
    </row>
    <row r="136" spans="2:57" ht="4.9000000000000004" customHeight="1" x14ac:dyDescent="0.25">
      <c r="B136" s="31"/>
      <c r="C136" s="18"/>
      <c r="D136" s="18"/>
      <c r="E136" s="2"/>
      <c r="F136" s="2"/>
      <c r="G136" s="2"/>
      <c r="H136" s="2"/>
      <c r="I136" s="2"/>
      <c r="J136" s="2"/>
      <c r="K136" s="39"/>
      <c r="L136" s="39"/>
      <c r="M136" s="39"/>
      <c r="N136" s="39"/>
      <c r="O136" s="39"/>
      <c r="P136" s="39"/>
      <c r="Q136" s="39"/>
      <c r="S136" s="39"/>
      <c r="T136" s="2"/>
      <c r="U136" s="2"/>
      <c r="V136" s="2"/>
      <c r="W136" s="2"/>
      <c r="X136" s="2"/>
      <c r="Y136" s="39"/>
      <c r="Z136" s="39"/>
      <c r="AA136" s="39"/>
      <c r="AB136" s="39"/>
      <c r="AC136" s="39"/>
      <c r="AD136" s="39"/>
      <c r="AE136" s="39"/>
      <c r="AG136" s="39"/>
      <c r="AH136" s="2"/>
      <c r="AI136" s="2"/>
      <c r="AJ136" s="2"/>
      <c r="AK136" s="39"/>
      <c r="AL136" s="39"/>
      <c r="AM136" s="39"/>
      <c r="AN136" s="2"/>
      <c r="AO136" s="39"/>
      <c r="AP136" s="39"/>
      <c r="AQ136" s="39"/>
      <c r="AR136" s="39"/>
      <c r="AT136" s="39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2:57" ht="13.5" customHeight="1" x14ac:dyDescent="0.25">
      <c r="B137" s="22" t="s">
        <v>42</v>
      </c>
      <c r="C137" s="18"/>
      <c r="D137" s="18"/>
      <c r="E137" s="2">
        <v>1162</v>
      </c>
      <c r="F137" s="2">
        <v>1250.44</v>
      </c>
      <c r="G137" s="2">
        <v>980</v>
      </c>
      <c r="H137" s="2">
        <v>2119.7737284120003</v>
      </c>
      <c r="I137" s="2">
        <v>1262</v>
      </c>
      <c r="J137" s="2">
        <v>1740.3223482779999</v>
      </c>
      <c r="K137" s="39">
        <v>3903</v>
      </c>
      <c r="L137" s="39">
        <v>2471</v>
      </c>
      <c r="M137" s="39">
        <v>4494</v>
      </c>
      <c r="N137" s="39">
        <v>5739</v>
      </c>
      <c r="O137" s="39">
        <v>62971</v>
      </c>
      <c r="P137" s="39">
        <v>45630</v>
      </c>
      <c r="Q137" s="39">
        <v>71263.313786048006</v>
      </c>
      <c r="R137" s="52"/>
      <c r="S137" s="39">
        <v>323</v>
      </c>
      <c r="T137" s="2">
        <v>348</v>
      </c>
      <c r="U137" s="60">
        <v>457</v>
      </c>
      <c r="V137" s="60">
        <v>241</v>
      </c>
      <c r="W137" s="60">
        <v>293</v>
      </c>
      <c r="X137" s="60">
        <v>226</v>
      </c>
      <c r="Y137" s="79">
        <f>Y69</f>
        <v>438</v>
      </c>
      <c r="Z137" s="79">
        <f>Z69</f>
        <v>1679</v>
      </c>
      <c r="AA137" s="79">
        <v>1868</v>
      </c>
      <c r="AB137" s="79">
        <v>30654</v>
      </c>
      <c r="AC137" s="79">
        <v>5489.6184323918533</v>
      </c>
      <c r="AD137" s="79">
        <v>5195.8317952809994</v>
      </c>
      <c r="AE137" s="79">
        <v>1519.1617313199999</v>
      </c>
      <c r="AF137" s="52"/>
      <c r="AG137" s="39">
        <v>589</v>
      </c>
      <c r="AH137" s="2">
        <v>575</v>
      </c>
      <c r="AI137" s="2">
        <v>1403.9213160660001</v>
      </c>
      <c r="AJ137" s="2">
        <v>468</v>
      </c>
      <c r="AK137" s="39">
        <v>761</v>
      </c>
      <c r="AL137" s="39">
        <v>714</v>
      </c>
      <c r="AM137" s="39">
        <v>1340</v>
      </c>
      <c r="AN137" s="2">
        <v>2543</v>
      </c>
      <c r="AO137" s="39">
        <v>3279</v>
      </c>
      <c r="AP137" s="39">
        <v>33844</v>
      </c>
      <c r="AQ137" s="39">
        <v>20733.618432391853</v>
      </c>
      <c r="AR137" s="39">
        <f>AR69</f>
        <v>7583</v>
      </c>
      <c r="AS137" s="52"/>
      <c r="AT137" s="39">
        <v>961</v>
      </c>
      <c r="AU137" s="2">
        <v>770</v>
      </c>
      <c r="AV137" s="2">
        <v>1692</v>
      </c>
      <c r="AW137" s="2">
        <v>712</v>
      </c>
      <c r="AX137" s="2">
        <v>1314.2729832979999</v>
      </c>
      <c r="AY137" s="2">
        <v>1033</v>
      </c>
      <c r="AZ137" s="2">
        <v>1639</v>
      </c>
      <c r="BA137" s="2">
        <v>3435</v>
      </c>
      <c r="BB137" s="2">
        <v>4264</v>
      </c>
      <c r="BC137" s="2">
        <v>63456</v>
      </c>
      <c r="BD137" s="2">
        <v>35003.618432391857</v>
      </c>
      <c r="BE137" s="2">
        <f>BE69</f>
        <v>10761</v>
      </c>
    </row>
    <row r="138" spans="2:57" ht="13.5" customHeight="1" x14ac:dyDescent="0.25">
      <c r="B138" s="22" t="s">
        <v>53</v>
      </c>
      <c r="C138" s="18"/>
      <c r="D138" s="18"/>
      <c r="E138" s="2">
        <v>-684</v>
      </c>
      <c r="F138" s="2">
        <v>-1470.36</v>
      </c>
      <c r="G138" s="2">
        <v>-603</v>
      </c>
      <c r="H138" s="2">
        <v>-1445.4903699577833</v>
      </c>
      <c r="I138" s="2">
        <v>-1439</v>
      </c>
      <c r="J138" s="2">
        <v>-1999.3223482779999</v>
      </c>
      <c r="K138" s="39">
        <v>-1688</v>
      </c>
      <c r="L138" s="39">
        <v>-2316</v>
      </c>
      <c r="M138" s="39">
        <v>-6199</v>
      </c>
      <c r="N138" s="39">
        <v>-53880</v>
      </c>
      <c r="O138" s="39">
        <v>-154419</v>
      </c>
      <c r="P138" s="39">
        <v>-42449</v>
      </c>
      <c r="Q138" s="39">
        <v>-10823.391763047999</v>
      </c>
      <c r="R138" s="52"/>
      <c r="S138" s="39">
        <v>-94</v>
      </c>
      <c r="T138" s="2">
        <v>-292</v>
      </c>
      <c r="U138" s="60">
        <v>-136</v>
      </c>
      <c r="V138" s="60">
        <v>-156</v>
      </c>
      <c r="W138" s="60">
        <v>-184</v>
      </c>
      <c r="X138" s="60">
        <v>-319</v>
      </c>
      <c r="Y138" s="79">
        <f>Y81</f>
        <v>-620</v>
      </c>
      <c r="Z138" s="79">
        <f>Z81</f>
        <v>-5127</v>
      </c>
      <c r="AA138" s="79">
        <v>-911</v>
      </c>
      <c r="AB138" s="79">
        <v>-4557</v>
      </c>
      <c r="AC138" s="79">
        <v>-18767.454839108279</v>
      </c>
      <c r="AD138" s="79">
        <v>-978</v>
      </c>
      <c r="AE138" s="79">
        <v>-1404</v>
      </c>
      <c r="AF138" s="52"/>
      <c r="AG138" s="39">
        <v>-536</v>
      </c>
      <c r="AH138" s="2">
        <v>-290</v>
      </c>
      <c r="AI138" s="2">
        <v>-945.10074683363996</v>
      </c>
      <c r="AJ138" s="2">
        <v>-427</v>
      </c>
      <c r="AK138" s="39">
        <v>-443</v>
      </c>
      <c r="AL138" s="39">
        <v>-559</v>
      </c>
      <c r="AM138" s="39">
        <v>-1572</v>
      </c>
      <c r="AN138" s="2">
        <v>-5440</v>
      </c>
      <c r="AO138" s="39">
        <v>-97010</v>
      </c>
      <c r="AP138" s="39">
        <v>-8910</v>
      </c>
      <c r="AQ138" s="39">
        <v>-21668</v>
      </c>
      <c r="AR138" s="39">
        <f>AR81</f>
        <v>-2229</v>
      </c>
      <c r="AS138" s="52"/>
      <c r="AT138" s="39">
        <v>-780</v>
      </c>
      <c r="AU138" s="2">
        <v>-490</v>
      </c>
      <c r="AV138" s="2">
        <v>-1123</v>
      </c>
      <c r="AW138" s="2">
        <v>-919</v>
      </c>
      <c r="AX138" s="2">
        <v>-865.27298329799999</v>
      </c>
      <c r="AY138" s="2">
        <v>-692</v>
      </c>
      <c r="AZ138" s="2">
        <v>-1834</v>
      </c>
      <c r="BA138" s="2">
        <v>-5858</v>
      </c>
      <c r="BB138" s="2">
        <v>-98371</v>
      </c>
      <c r="BC138" s="2">
        <v>-9895</v>
      </c>
      <c r="BD138" s="2">
        <v>-23785</v>
      </c>
      <c r="BE138" s="2">
        <f>BE81</f>
        <v>-5720</v>
      </c>
    </row>
    <row r="139" spans="2:57" ht="4.9000000000000004" customHeight="1" x14ac:dyDescent="0.25">
      <c r="B139" s="24"/>
      <c r="C139" s="18"/>
      <c r="D139" s="18"/>
      <c r="E139" s="2"/>
      <c r="F139" s="2"/>
      <c r="G139" s="2"/>
      <c r="H139" s="2"/>
      <c r="I139" s="2"/>
      <c r="J139" s="2"/>
      <c r="K139" s="39"/>
      <c r="L139" s="39"/>
      <c r="M139" s="39"/>
      <c r="N139" s="39"/>
      <c r="O139" s="39"/>
      <c r="P139" s="39"/>
      <c r="Q139" s="39"/>
      <c r="R139" s="52"/>
      <c r="S139" s="39"/>
      <c r="T139" s="2"/>
      <c r="U139" s="2"/>
      <c r="V139" s="2"/>
      <c r="W139" s="2"/>
      <c r="X139" s="2"/>
      <c r="Y139" s="39"/>
      <c r="Z139" s="39"/>
      <c r="AA139" s="39"/>
      <c r="AB139" s="39"/>
      <c r="AC139" s="39"/>
      <c r="AD139" s="39"/>
      <c r="AE139" s="39"/>
      <c r="AF139" s="52"/>
      <c r="AG139" s="39"/>
      <c r="AH139" s="2"/>
      <c r="AI139" s="2"/>
      <c r="AJ139" s="2"/>
      <c r="AK139" s="39"/>
      <c r="AL139" s="39"/>
      <c r="AM139" s="39"/>
      <c r="AN139" s="2"/>
      <c r="AO139" s="39"/>
      <c r="AP139" s="39"/>
      <c r="AQ139" s="39"/>
      <c r="AR139" s="39"/>
      <c r="AS139" s="52"/>
      <c r="AT139" s="39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2:57" ht="13.5" customHeight="1" x14ac:dyDescent="0.25">
      <c r="B140" s="12" t="s">
        <v>55</v>
      </c>
      <c r="C140" s="18"/>
      <c r="D140" s="18"/>
      <c r="E140" s="4">
        <f>SUM(E135:E138)</f>
        <v>8546</v>
      </c>
      <c r="F140" s="4">
        <f t="shared" ref="F140:AM140" si="294">SUM(F135:F138)</f>
        <v>11555.780000000008</v>
      </c>
      <c r="G140" s="4">
        <f>SUM(G135:G138)-1</f>
        <v>13112</v>
      </c>
      <c r="H140" s="4">
        <f t="shared" si="294"/>
        <v>16492.737946678706</v>
      </c>
      <c r="I140" s="4">
        <f t="shared" si="294"/>
        <v>18230</v>
      </c>
      <c r="J140" s="4">
        <f t="shared" si="294"/>
        <v>5662</v>
      </c>
      <c r="K140" s="80">
        <f t="shared" ref="K140:N140" si="295">SUM(K135:K138)</f>
        <v>16631</v>
      </c>
      <c r="L140" s="80">
        <f t="shared" si="295"/>
        <v>7193</v>
      </c>
      <c r="M140" s="80">
        <f t="shared" si="295"/>
        <v>1047620.5627076761</v>
      </c>
      <c r="N140" s="80">
        <f t="shared" si="295"/>
        <v>463432.62552999996</v>
      </c>
      <c r="O140" s="80">
        <f t="shared" ref="O140" si="296">SUM(O135:O138)</f>
        <v>-181215</v>
      </c>
      <c r="P140" s="80">
        <f t="shared" ref="P140:Q140" si="297">SUM(P135:P138)</f>
        <v>-87115</v>
      </c>
      <c r="Q140" s="80">
        <f t="shared" si="297"/>
        <v>31103.61761135266</v>
      </c>
      <c r="R140" s="52"/>
      <c r="S140" s="40">
        <f t="shared" si="294"/>
        <v>2924</v>
      </c>
      <c r="T140" s="4">
        <f t="shared" si="294"/>
        <v>2380.8494000000001</v>
      </c>
      <c r="U140" s="4">
        <f t="shared" ref="U140:X140" si="298">SUM(U135:U138)</f>
        <v>3607</v>
      </c>
      <c r="V140" s="4">
        <f t="shared" si="298"/>
        <v>4279.8954804879995</v>
      </c>
      <c r="W140" s="4">
        <f t="shared" si="298"/>
        <v>1721</v>
      </c>
      <c r="X140" s="4">
        <f t="shared" si="298"/>
        <v>4771</v>
      </c>
      <c r="Y140" s="4">
        <f t="shared" ref="Y140:AB140" si="299">SUM(Y135:Y138)</f>
        <v>-2242</v>
      </c>
      <c r="Z140" s="4">
        <f t="shared" si="299"/>
        <v>30765.433349999999</v>
      </c>
      <c r="AA140" s="4">
        <f t="shared" si="299"/>
        <v>296903.47785999998</v>
      </c>
      <c r="AB140" s="4">
        <f t="shared" si="299"/>
        <v>11484</v>
      </c>
      <c r="AC140" s="4">
        <f t="shared" ref="AC140" si="300">SUM(AC135:AC138)</f>
        <v>-32591.465813142713</v>
      </c>
      <c r="AD140" s="4">
        <f t="shared" ref="AD140:AE140" si="301">SUM(AD135:AD138)</f>
        <v>-9846.8132374060406</v>
      </c>
      <c r="AE140" s="4">
        <f t="shared" si="301"/>
        <v>-1027.3762541492256</v>
      </c>
      <c r="AF140" s="52"/>
      <c r="AG140" s="40">
        <f t="shared" si="294"/>
        <v>5797</v>
      </c>
      <c r="AH140" s="4">
        <f t="shared" si="294"/>
        <v>5691</v>
      </c>
      <c r="AI140" s="4">
        <f t="shared" si="294"/>
        <v>7507.7634483233624</v>
      </c>
      <c r="AJ140" s="4">
        <f t="shared" si="294"/>
        <v>8777.8247869380011</v>
      </c>
      <c r="AK140" s="4">
        <f t="shared" si="294"/>
        <v>1820</v>
      </c>
      <c r="AL140" s="4">
        <f t="shared" ref="AL140" si="302">SUM(AL135:AL138)</f>
        <v>9576</v>
      </c>
      <c r="AM140" s="4">
        <f t="shared" si="294"/>
        <v>308</v>
      </c>
      <c r="AN140" s="4">
        <f t="shared" ref="AN140:AP140" si="303">SUM(AN135:AN138)</f>
        <v>260755.66952</v>
      </c>
      <c r="AO140" s="4">
        <f t="shared" si="303"/>
        <v>410616.27829000005</v>
      </c>
      <c r="AP140" s="4">
        <f t="shared" si="303"/>
        <v>-9115</v>
      </c>
      <c r="AQ140" s="4">
        <f t="shared" ref="AQ140:AR140" si="304">SUM(AQ135:AQ138)</f>
        <v>-53514.258697299199</v>
      </c>
      <c r="AR140" s="4">
        <f t="shared" si="304"/>
        <v>-14773.23992159835</v>
      </c>
      <c r="AS140" s="52"/>
      <c r="AT140" s="40">
        <v>9296.9999999999982</v>
      </c>
      <c r="AU140" s="4">
        <v>9875</v>
      </c>
      <c r="AV140" s="4">
        <v>12512</v>
      </c>
      <c r="AW140" s="4">
        <v>14192.407217428001</v>
      </c>
      <c r="AX140" s="4">
        <f t="shared" ref="AX140:BB140" si="305">SUM(AX135:AX138)</f>
        <v>3642.0000000000005</v>
      </c>
      <c r="AY140" s="4">
        <f t="shared" ref="AY140" si="306">SUM(AY135:AY138)</f>
        <v>13168</v>
      </c>
      <c r="AZ140" s="4">
        <f t="shared" si="305"/>
        <v>4196.0701300000001</v>
      </c>
      <c r="BA140" s="4">
        <f t="shared" si="305"/>
        <v>647054.15726819995</v>
      </c>
      <c r="BB140" s="4">
        <f t="shared" si="305"/>
        <v>463742.87159</v>
      </c>
      <c r="BC140" s="4">
        <f t="shared" ref="BC140:BD140" si="307">SUM(BC135:BC138)</f>
        <v>-7950.2528390399966</v>
      </c>
      <c r="BD140" s="4">
        <f t="shared" si="307"/>
        <v>-60560.780258026338</v>
      </c>
      <c r="BE140" s="4">
        <f t="shared" ref="BE140" si="308">SUM(BE135:BE138)</f>
        <v>-19319.163139999961</v>
      </c>
    </row>
    <row r="141" spans="2:57" ht="4.9000000000000004" customHeight="1" x14ac:dyDescent="0.25">
      <c r="B141" s="12"/>
      <c r="C141" s="18"/>
      <c r="D141" s="18"/>
      <c r="E141" s="26"/>
      <c r="F141" s="33"/>
      <c r="G141" s="33"/>
      <c r="H141" s="33"/>
      <c r="I141" s="33"/>
      <c r="J141" s="33"/>
      <c r="K141" s="75"/>
      <c r="L141" s="75"/>
      <c r="M141" s="75"/>
      <c r="N141" s="75"/>
      <c r="O141" s="75"/>
      <c r="P141" s="75"/>
      <c r="Q141" s="75"/>
      <c r="R141" s="52"/>
      <c r="S141" s="48"/>
      <c r="T141" s="33"/>
      <c r="U141" s="33"/>
      <c r="V141" s="33"/>
      <c r="W141" s="33"/>
      <c r="X141" s="33"/>
      <c r="Y141" s="75"/>
      <c r="Z141" s="75"/>
      <c r="AA141" s="75"/>
      <c r="AB141" s="75"/>
      <c r="AC141" s="75"/>
      <c r="AD141" s="75"/>
      <c r="AE141" s="75"/>
      <c r="AF141" s="52"/>
      <c r="AG141" s="48"/>
      <c r="AH141" s="33"/>
      <c r="AI141" s="33"/>
      <c r="AJ141" s="33"/>
      <c r="AK141" s="75"/>
      <c r="AL141" s="75"/>
      <c r="AM141" s="75"/>
      <c r="AN141" s="33"/>
      <c r="AO141" s="75"/>
      <c r="AP141" s="75"/>
      <c r="AQ141" s="75"/>
      <c r="AR141" s="75"/>
      <c r="AS141" s="52"/>
      <c r="AT141" s="48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</row>
    <row r="142" spans="2:57" ht="13.5" customHeight="1" x14ac:dyDescent="0.25">
      <c r="B142" s="22" t="s">
        <v>56</v>
      </c>
      <c r="C142" s="18"/>
      <c r="D142" s="18"/>
      <c r="E142" s="2">
        <v>1653</v>
      </c>
      <c r="F142" s="2">
        <v>247.91</v>
      </c>
      <c r="G142" s="2">
        <v>617</v>
      </c>
      <c r="H142" s="2">
        <f t="shared" ref="H142:L143" si="309">H86</f>
        <v>147</v>
      </c>
      <c r="I142" s="2">
        <f t="shared" si="309"/>
        <v>1228</v>
      </c>
      <c r="J142" s="2">
        <f t="shared" si="309"/>
        <v>3016</v>
      </c>
      <c r="K142" s="2">
        <f t="shared" si="309"/>
        <v>465</v>
      </c>
      <c r="L142" s="2">
        <f t="shared" si="309"/>
        <v>3789</v>
      </c>
      <c r="M142" s="2">
        <v>929</v>
      </c>
      <c r="N142" s="39">
        <v>22388</v>
      </c>
      <c r="O142" s="39">
        <v>17947</v>
      </c>
      <c r="P142" s="39">
        <f t="shared" ref="P142:Q142" si="310">P86</f>
        <v>84423</v>
      </c>
      <c r="Q142" s="39">
        <f t="shared" si="310"/>
        <v>25114</v>
      </c>
      <c r="R142" s="52"/>
      <c r="S142" s="39">
        <f t="shared" ref="S142:U143" si="311">S86</f>
        <v>321</v>
      </c>
      <c r="T142" s="2">
        <f t="shared" si="311"/>
        <v>388</v>
      </c>
      <c r="U142" s="2">
        <f t="shared" si="311"/>
        <v>396</v>
      </c>
      <c r="V142" s="2">
        <v>520</v>
      </c>
      <c r="W142" s="2">
        <v>733</v>
      </c>
      <c r="X142" s="39">
        <f t="shared" ref="X142:AA143" si="312">X86</f>
        <v>1836</v>
      </c>
      <c r="Y142" s="39">
        <f t="shared" si="312"/>
        <v>748</v>
      </c>
      <c r="Z142" s="39">
        <f t="shared" si="312"/>
        <v>1024</v>
      </c>
      <c r="AA142" s="39">
        <f t="shared" si="312"/>
        <v>1980</v>
      </c>
      <c r="AB142" s="39">
        <v>3767</v>
      </c>
      <c r="AC142" s="39">
        <v>14306</v>
      </c>
      <c r="AD142" s="39">
        <f t="shared" ref="AD142:AE142" si="313">AD86</f>
        <v>24891</v>
      </c>
      <c r="AE142" s="39">
        <f t="shared" si="313"/>
        <v>23726.139590160001</v>
      </c>
      <c r="AF142" s="52"/>
      <c r="AG142" s="39">
        <f t="shared" ref="AG142:AM143" si="314">AG86</f>
        <v>74</v>
      </c>
      <c r="AH142" s="2">
        <f t="shared" si="314"/>
        <v>474</v>
      </c>
      <c r="AI142" s="2">
        <f t="shared" si="314"/>
        <v>266</v>
      </c>
      <c r="AJ142" s="2">
        <f t="shared" si="314"/>
        <v>1077</v>
      </c>
      <c r="AK142" s="2">
        <f t="shared" si="314"/>
        <v>1469</v>
      </c>
      <c r="AL142" s="2">
        <f t="shared" si="314"/>
        <v>554</v>
      </c>
      <c r="AM142" s="2">
        <f t="shared" si="314"/>
        <v>2626</v>
      </c>
      <c r="AN142" s="2">
        <v>581</v>
      </c>
      <c r="AO142" s="39">
        <v>9498</v>
      </c>
      <c r="AP142" s="39">
        <v>19215.999999999985</v>
      </c>
      <c r="AQ142" s="39">
        <f>AQ86</f>
        <v>58737</v>
      </c>
      <c r="AR142" s="39">
        <f>AR86</f>
        <v>31404</v>
      </c>
      <c r="AS142" s="52"/>
      <c r="AT142" s="39">
        <v>358</v>
      </c>
      <c r="AU142" s="2">
        <v>487</v>
      </c>
      <c r="AV142" s="2">
        <v>130</v>
      </c>
      <c r="AW142" s="2">
        <v>1792</v>
      </c>
      <c r="AX142" s="2">
        <f t="shared" ref="AX142:AZ143" si="315">AX86</f>
        <v>2025</v>
      </c>
      <c r="AY142" s="2">
        <f t="shared" si="315"/>
        <v>428</v>
      </c>
      <c r="AZ142" s="2">
        <f t="shared" si="315"/>
        <v>2071</v>
      </c>
      <c r="BA142" s="2">
        <v>7419</v>
      </c>
      <c r="BB142" s="2">
        <v>11550</v>
      </c>
      <c r="BC142" s="2">
        <f t="shared" ref="BC142:BD142" si="316">BC86</f>
        <v>43779</v>
      </c>
      <c r="BD142" s="2">
        <f t="shared" si="316"/>
        <v>47655</v>
      </c>
      <c r="BE142" s="2">
        <f t="shared" ref="BE142" si="317">BE86</f>
        <v>19974</v>
      </c>
    </row>
    <row r="143" spans="2:57" ht="13.5" customHeight="1" x14ac:dyDescent="0.25">
      <c r="B143" s="22" t="s">
        <v>57</v>
      </c>
      <c r="C143" s="18"/>
      <c r="D143" s="18"/>
      <c r="E143" s="2">
        <v>-2777</v>
      </c>
      <c r="F143" s="2">
        <v>-3275.3</v>
      </c>
      <c r="G143" s="2">
        <v>-1803</v>
      </c>
      <c r="H143" s="2">
        <f t="shared" si="309"/>
        <v>-6036</v>
      </c>
      <c r="I143" s="2">
        <f t="shared" si="309"/>
        <v>-2435</v>
      </c>
      <c r="J143" s="2">
        <f t="shared" si="309"/>
        <v>-2692</v>
      </c>
      <c r="K143" s="2">
        <f t="shared" si="309"/>
        <v>-8748</v>
      </c>
      <c r="L143" s="2">
        <f t="shared" si="309"/>
        <v>-8913</v>
      </c>
      <c r="M143" s="2">
        <v>-7984</v>
      </c>
      <c r="N143" s="39">
        <v>-8596</v>
      </c>
      <c r="O143" s="39">
        <v>-22947</v>
      </c>
      <c r="P143" s="39">
        <f t="shared" ref="P143:Q143" si="318">P87</f>
        <v>-1100</v>
      </c>
      <c r="Q143" s="39">
        <f t="shared" si="318"/>
        <v>-14354</v>
      </c>
      <c r="R143" s="52"/>
      <c r="S143" s="39">
        <f t="shared" si="311"/>
        <v>-667</v>
      </c>
      <c r="T143" s="2">
        <f t="shared" si="311"/>
        <v>-899</v>
      </c>
      <c r="U143" s="2">
        <f t="shared" si="311"/>
        <v>-525</v>
      </c>
      <c r="V143" s="2">
        <v>-1277</v>
      </c>
      <c r="W143" s="2">
        <v>-854</v>
      </c>
      <c r="X143" s="39">
        <f t="shared" si="312"/>
        <v>-902</v>
      </c>
      <c r="Y143" s="39">
        <f t="shared" si="312"/>
        <v>-1927</v>
      </c>
      <c r="Z143" s="39">
        <f t="shared" si="312"/>
        <v>-6802</v>
      </c>
      <c r="AA143" s="39">
        <f t="shared" si="312"/>
        <v>-96</v>
      </c>
      <c r="AB143" s="39">
        <v>-1281</v>
      </c>
      <c r="AC143" s="39">
        <v>-157</v>
      </c>
      <c r="AD143" s="39">
        <f t="shared" ref="AD143:AE143" si="319">AD87</f>
        <v>-281</v>
      </c>
      <c r="AE143" s="39">
        <f t="shared" si="319"/>
        <v>-2194.1395901599999</v>
      </c>
      <c r="AF143" s="52"/>
      <c r="AG143" s="39">
        <f t="shared" si="314"/>
        <v>-1189</v>
      </c>
      <c r="AH143" s="2">
        <f t="shared" si="314"/>
        <v>-1288</v>
      </c>
      <c r="AI143" s="2">
        <f t="shared" si="314"/>
        <v>-1799</v>
      </c>
      <c r="AJ143" s="2">
        <f t="shared" si="314"/>
        <v>-1007</v>
      </c>
      <c r="AK143" s="2">
        <f t="shared" si="314"/>
        <v>-1431</v>
      </c>
      <c r="AL143" s="2">
        <f t="shared" si="314"/>
        <v>-4353</v>
      </c>
      <c r="AM143" s="2">
        <f t="shared" si="314"/>
        <v>-4065</v>
      </c>
      <c r="AN143" s="2">
        <v>-7342</v>
      </c>
      <c r="AO143" s="39">
        <v>-1113</v>
      </c>
      <c r="AP143" s="39">
        <v>-6752</v>
      </c>
      <c r="AQ143" s="39">
        <f>AQ87</f>
        <v>-977</v>
      </c>
      <c r="AR143" s="39">
        <f>AR87</f>
        <v>-492</v>
      </c>
      <c r="AS143" s="52"/>
      <c r="AT143" s="39">
        <v>-1897</v>
      </c>
      <c r="AU143" s="2">
        <v>-1095</v>
      </c>
      <c r="AV143" s="2">
        <v>-3961</v>
      </c>
      <c r="AW143" s="2">
        <v>-1494</v>
      </c>
      <c r="AX143" s="2">
        <f t="shared" si="315"/>
        <v>-1716</v>
      </c>
      <c r="AY143" s="2">
        <f t="shared" si="315"/>
        <v>-5775</v>
      </c>
      <c r="AZ143" s="2">
        <f t="shared" si="315"/>
        <v>-6342</v>
      </c>
      <c r="BA143" s="2">
        <v>-4509</v>
      </c>
      <c r="BB143" s="2">
        <v>-2517</v>
      </c>
      <c r="BC143" s="2">
        <f t="shared" ref="BC143:BD143" si="320">BC87</f>
        <v>-10825</v>
      </c>
      <c r="BD143" s="2">
        <f t="shared" si="320"/>
        <v>-2455</v>
      </c>
      <c r="BE143" s="2">
        <f t="shared" ref="BE143" si="321">BE87</f>
        <v>-8851</v>
      </c>
    </row>
    <row r="144" spans="2:57" ht="4.9000000000000004" customHeight="1" x14ac:dyDescent="0.25">
      <c r="B144" s="22"/>
      <c r="C144" s="18"/>
      <c r="D144" s="18"/>
      <c r="E144" s="2"/>
      <c r="F144" s="2"/>
      <c r="G144" s="2"/>
      <c r="H144" s="2"/>
      <c r="I144" s="2"/>
      <c r="J144" s="2"/>
      <c r="K144" s="2"/>
      <c r="L144" s="2"/>
      <c r="M144" s="2"/>
      <c r="N144" s="39"/>
      <c r="O144" s="39"/>
      <c r="P144" s="39"/>
      <c r="Q144" s="39"/>
      <c r="R144" s="52"/>
      <c r="S144" s="39"/>
      <c r="T144" s="2"/>
      <c r="U144" s="2"/>
      <c r="V144" s="2"/>
      <c r="W144" s="2"/>
      <c r="X144" s="2"/>
      <c r="Y144" s="39"/>
      <c r="Z144" s="39"/>
      <c r="AA144" s="39"/>
      <c r="AB144" s="39"/>
      <c r="AC144" s="39"/>
      <c r="AD144" s="39"/>
      <c r="AE144" s="39"/>
      <c r="AF144" s="52"/>
      <c r="AG144" s="39"/>
      <c r="AH144" s="2"/>
      <c r="AI144" s="2"/>
      <c r="AJ144" s="2"/>
      <c r="AK144" s="39"/>
      <c r="AL144" s="39"/>
      <c r="AM144" s="39"/>
      <c r="AN144" s="2"/>
      <c r="AO144" s="39"/>
      <c r="AP144" s="39"/>
      <c r="AQ144" s="39"/>
      <c r="AR144" s="39"/>
      <c r="AS144" s="52"/>
      <c r="AT144" s="39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2:57" ht="13.5" customHeight="1" x14ac:dyDescent="0.25">
      <c r="B145" s="12" t="s">
        <v>58</v>
      </c>
      <c r="C145" s="18"/>
      <c r="D145" s="18"/>
      <c r="E145" s="4">
        <f t="shared" ref="E145:J145" si="322">SUM(E140:E143)</f>
        <v>7422</v>
      </c>
      <c r="F145" s="4">
        <f t="shared" si="322"/>
        <v>8528.3900000000067</v>
      </c>
      <c r="G145" s="4">
        <f t="shared" si="322"/>
        <v>11926</v>
      </c>
      <c r="H145" s="4">
        <f t="shared" si="322"/>
        <v>10603.737946678706</v>
      </c>
      <c r="I145" s="4">
        <f t="shared" si="322"/>
        <v>17023</v>
      </c>
      <c r="J145" s="4">
        <f t="shared" si="322"/>
        <v>5986</v>
      </c>
      <c r="K145" s="4">
        <f t="shared" ref="K145:N145" si="323">SUM(K140:K143)</f>
        <v>8348</v>
      </c>
      <c r="L145" s="4">
        <f t="shared" si="323"/>
        <v>2069</v>
      </c>
      <c r="M145" s="4">
        <f t="shared" si="323"/>
        <v>1040565.5627076761</v>
      </c>
      <c r="N145" s="4">
        <f t="shared" si="323"/>
        <v>477224.62552999996</v>
      </c>
      <c r="O145" s="4">
        <f t="shared" ref="O145" si="324">SUM(O140:O143)</f>
        <v>-186215</v>
      </c>
      <c r="P145" s="4">
        <f t="shared" ref="P145:Q145" si="325">SUM(P140:P143)</f>
        <v>-3792</v>
      </c>
      <c r="Q145" s="4">
        <f t="shared" si="325"/>
        <v>41863.61761135266</v>
      </c>
      <c r="R145" s="52"/>
      <c r="S145" s="40">
        <f t="shared" ref="S145:AI145" si="326">SUM(S140:S143)</f>
        <v>2578</v>
      </c>
      <c r="T145" s="4">
        <f t="shared" si="326"/>
        <v>1869.8494000000001</v>
      </c>
      <c r="U145" s="4">
        <f t="shared" ref="U145:V145" si="327">SUM(U140:U143)</f>
        <v>3478</v>
      </c>
      <c r="V145" s="4">
        <f t="shared" si="327"/>
        <v>3522.8954804879995</v>
      </c>
      <c r="W145" s="4">
        <f t="shared" ref="W145:AB145" si="328">SUM(W140:W143)</f>
        <v>1600</v>
      </c>
      <c r="X145" s="4">
        <f t="shared" si="328"/>
        <v>5705</v>
      </c>
      <c r="Y145" s="4">
        <f t="shared" si="328"/>
        <v>-3421</v>
      </c>
      <c r="Z145" s="4">
        <f t="shared" si="328"/>
        <v>24987.433349999999</v>
      </c>
      <c r="AA145" s="4">
        <f t="shared" si="328"/>
        <v>298787.47785999998</v>
      </c>
      <c r="AB145" s="4">
        <f t="shared" si="328"/>
        <v>13970</v>
      </c>
      <c r="AC145" s="4">
        <f t="shared" ref="AC145" si="329">SUM(AC140:AC143)</f>
        <v>-18442.465813142713</v>
      </c>
      <c r="AD145" s="4">
        <f t="shared" ref="AD145:AE145" si="330">SUM(AD140:AD143)</f>
        <v>14763.186762593959</v>
      </c>
      <c r="AE145" s="4">
        <f t="shared" si="330"/>
        <v>20504.623745850775</v>
      </c>
      <c r="AF145" s="52"/>
      <c r="AG145" s="40">
        <f t="shared" si="326"/>
        <v>4682</v>
      </c>
      <c r="AH145" s="4">
        <f t="shared" si="326"/>
        <v>4877</v>
      </c>
      <c r="AI145" s="4">
        <f t="shared" si="326"/>
        <v>5974.7634483233624</v>
      </c>
      <c r="AJ145" s="4">
        <f t="shared" ref="AJ145:AP145" si="331">SUM(AJ140:AJ143)</f>
        <v>8847.8247869380011</v>
      </c>
      <c r="AK145" s="4">
        <f t="shared" si="331"/>
        <v>1858</v>
      </c>
      <c r="AL145" s="4">
        <f t="shared" ref="AL145" si="332">SUM(AL140:AL143)</f>
        <v>5777</v>
      </c>
      <c r="AM145" s="4">
        <f t="shared" si="331"/>
        <v>-1131</v>
      </c>
      <c r="AN145" s="4">
        <f t="shared" si="331"/>
        <v>253994.66952</v>
      </c>
      <c r="AO145" s="4">
        <f t="shared" si="331"/>
        <v>419001.27829000005</v>
      </c>
      <c r="AP145" s="4">
        <f t="shared" si="331"/>
        <v>3348.9999999999854</v>
      </c>
      <c r="AQ145" s="4">
        <f t="shared" ref="AQ145:AR145" si="333">SUM(AQ140:AQ143)</f>
        <v>4245.7413027008006</v>
      </c>
      <c r="AR145" s="4">
        <f t="shared" si="333"/>
        <v>16138.76007840165</v>
      </c>
      <c r="AS145" s="52"/>
      <c r="AT145" s="40">
        <v>7758</v>
      </c>
      <c r="AU145" s="4">
        <v>9267</v>
      </c>
      <c r="AV145" s="4">
        <v>8681</v>
      </c>
      <c r="AW145" s="4">
        <v>14490</v>
      </c>
      <c r="AX145" s="4">
        <f t="shared" ref="AX145:AY145" si="334">SUM(AX140:AX143)</f>
        <v>3951</v>
      </c>
      <c r="AY145" s="4">
        <f t="shared" si="334"/>
        <v>7821</v>
      </c>
      <c r="AZ145" s="4">
        <f t="shared" ref="AZ145:BB145" si="335">SUM(AZ140:AZ143)</f>
        <v>-74.929869999999937</v>
      </c>
      <c r="BA145" s="4">
        <f t="shared" si="335"/>
        <v>649964.15726819995</v>
      </c>
      <c r="BB145" s="4">
        <f t="shared" si="335"/>
        <v>472775.87159</v>
      </c>
      <c r="BC145" s="4">
        <f t="shared" ref="BC145:BD145" si="336">SUM(BC140:BC143)</f>
        <v>25003.747160960003</v>
      </c>
      <c r="BD145" s="4">
        <f t="shared" si="336"/>
        <v>-15360.780258026338</v>
      </c>
      <c r="BE145" s="4">
        <f t="shared" ref="BE145" si="337">SUM(BE140:BE143)</f>
        <v>-8196.1631399999605</v>
      </c>
    </row>
    <row r="146" spans="2:57" ht="4.9000000000000004" customHeight="1" x14ac:dyDescent="0.25">
      <c r="B146" s="7"/>
      <c r="C146" s="18"/>
      <c r="D146" s="18"/>
      <c r="E146" s="25"/>
      <c r="F146" s="34"/>
      <c r="G146" s="34"/>
      <c r="H146" s="34"/>
      <c r="I146" s="34"/>
      <c r="J146" s="34"/>
      <c r="K146" s="34"/>
      <c r="L146" s="34"/>
      <c r="M146" s="34"/>
      <c r="N146" s="76"/>
      <c r="O146" s="76"/>
      <c r="P146" s="76"/>
      <c r="Q146" s="76"/>
      <c r="R146" s="52"/>
      <c r="S146" s="49"/>
      <c r="T146" s="34"/>
      <c r="U146" s="34"/>
      <c r="V146" s="34"/>
      <c r="W146" s="34"/>
      <c r="X146" s="34"/>
      <c r="Y146" s="76"/>
      <c r="Z146" s="76"/>
      <c r="AA146" s="76"/>
      <c r="AB146" s="76"/>
      <c r="AC146" s="76"/>
      <c r="AD146" s="76"/>
      <c r="AE146" s="76"/>
      <c r="AF146" s="52"/>
      <c r="AG146" s="49"/>
      <c r="AH146" s="34"/>
      <c r="AI146" s="34"/>
      <c r="AJ146" s="34"/>
      <c r="AK146" s="76"/>
      <c r="AL146" s="76"/>
      <c r="AM146" s="76"/>
      <c r="AN146" s="34"/>
      <c r="AO146" s="76"/>
      <c r="AP146" s="76"/>
      <c r="AQ146" s="76"/>
      <c r="AR146" s="76"/>
      <c r="AS146" s="52"/>
      <c r="AT146" s="49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2:57" ht="13.5" customHeight="1" x14ac:dyDescent="0.25">
      <c r="B147" s="12" t="s">
        <v>59</v>
      </c>
      <c r="C147" s="18"/>
      <c r="D147" s="18"/>
      <c r="E147" s="5">
        <f>E148+E149</f>
        <v>1011</v>
      </c>
      <c r="F147" s="5">
        <f>F148+F149</f>
        <v>-1618.94</v>
      </c>
      <c r="G147" s="5">
        <f t="shared" ref="G147:I147" si="338">G148+G149</f>
        <v>-1907</v>
      </c>
      <c r="H147" s="5">
        <f t="shared" si="338"/>
        <v>-297</v>
      </c>
      <c r="I147" s="5">
        <f t="shared" si="338"/>
        <v>-2182</v>
      </c>
      <c r="J147" s="5">
        <f t="shared" ref="J147:K147" si="339">J148+J149</f>
        <v>-622</v>
      </c>
      <c r="K147" s="5">
        <f t="shared" si="339"/>
        <v>-1128</v>
      </c>
      <c r="L147" s="5">
        <f t="shared" ref="L147:N147" si="340">L148+L149</f>
        <v>-4100</v>
      </c>
      <c r="M147" s="5">
        <f t="shared" si="340"/>
        <v>-104997</v>
      </c>
      <c r="N147" s="5">
        <f t="shared" si="340"/>
        <v>-32373</v>
      </c>
      <c r="O147" s="5">
        <f t="shared" ref="O147" si="341">O148+O149</f>
        <v>-4571</v>
      </c>
      <c r="P147" s="5">
        <f t="shared" ref="P147:Q147" si="342">P148+P149</f>
        <v>-19044</v>
      </c>
      <c r="Q147" s="5">
        <f t="shared" si="342"/>
        <v>7968</v>
      </c>
      <c r="R147" s="52"/>
      <c r="S147" s="44">
        <f t="shared" ref="S147:T147" si="343">S148+S149</f>
        <v>-538</v>
      </c>
      <c r="T147" s="5">
        <f t="shared" si="343"/>
        <v>-328</v>
      </c>
      <c r="U147" s="5">
        <f t="shared" ref="U147:V147" si="344">U148+U149</f>
        <v>-356</v>
      </c>
      <c r="V147" s="5">
        <f t="shared" si="344"/>
        <v>-735</v>
      </c>
      <c r="W147" s="5">
        <f t="shared" ref="W147:Y147" si="345">W148+W149</f>
        <v>-1394</v>
      </c>
      <c r="X147" s="44">
        <f t="shared" si="345"/>
        <v>-715</v>
      </c>
      <c r="Y147" s="44">
        <f t="shared" si="345"/>
        <v>-109</v>
      </c>
      <c r="Z147" s="44">
        <f t="shared" ref="Z147:AB147" si="346">Z148+Z149</f>
        <v>-4352</v>
      </c>
      <c r="AA147" s="44">
        <f t="shared" si="346"/>
        <v>-12165</v>
      </c>
      <c r="AB147" s="44">
        <f t="shared" si="346"/>
        <v>-6337</v>
      </c>
      <c r="AC147" s="44">
        <f t="shared" ref="AC147" si="347">AC148+AC149</f>
        <v>473</v>
      </c>
      <c r="AD147" s="44">
        <f t="shared" ref="AD147:AE147" si="348">AD148+AD149</f>
        <v>-3985</v>
      </c>
      <c r="AE147" s="44">
        <f t="shared" si="348"/>
        <v>10101</v>
      </c>
      <c r="AF147" s="52"/>
      <c r="AG147" s="44">
        <f t="shared" ref="AG147:AI147" si="349">AG148+AG149</f>
        <v>-885</v>
      </c>
      <c r="AH147" s="5">
        <f t="shared" si="349"/>
        <v>-1012</v>
      </c>
      <c r="AI147" s="5">
        <f t="shared" si="349"/>
        <v>-233</v>
      </c>
      <c r="AJ147" s="5">
        <f t="shared" ref="AJ147:AL147" si="350">AJ148+AJ149</f>
        <v>-1629</v>
      </c>
      <c r="AK147" s="5">
        <f t="shared" si="350"/>
        <v>-728</v>
      </c>
      <c r="AL147" s="5">
        <f t="shared" si="350"/>
        <v>-122</v>
      </c>
      <c r="AM147" s="5">
        <f t="shared" ref="AM147:AP147" si="351">AM148+AM149</f>
        <v>-574</v>
      </c>
      <c r="AN147" s="5">
        <f t="shared" si="351"/>
        <v>-22851</v>
      </c>
      <c r="AO147" s="5">
        <f t="shared" si="351"/>
        <v>-18611</v>
      </c>
      <c r="AP147" s="5">
        <f t="shared" si="351"/>
        <v>-5548</v>
      </c>
      <c r="AQ147" s="5">
        <f t="shared" ref="AQ147:AR147" si="352">AQ148+AQ149</f>
        <v>-13686</v>
      </c>
      <c r="AR147" s="5">
        <f t="shared" si="352"/>
        <v>-7248</v>
      </c>
      <c r="AS147" s="52"/>
      <c r="AT147" s="44">
        <v>-1502</v>
      </c>
      <c r="AU147" s="5">
        <v>-1830</v>
      </c>
      <c r="AV147" s="5">
        <v>-449</v>
      </c>
      <c r="AW147" s="5">
        <v>-2167</v>
      </c>
      <c r="AX147" s="5">
        <f t="shared" ref="AX147" si="353">AX148+AX149</f>
        <v>-584</v>
      </c>
      <c r="AY147" s="5">
        <f t="shared" ref="AY147:BB147" si="354">AY148+AY149</f>
        <v>-461</v>
      </c>
      <c r="AZ147" s="5">
        <f t="shared" si="354"/>
        <v>-919</v>
      </c>
      <c r="BA147" s="5">
        <f t="shared" si="354"/>
        <v>-62994</v>
      </c>
      <c r="BB147" s="5">
        <f t="shared" si="354"/>
        <v>-32867</v>
      </c>
      <c r="BC147" s="5">
        <f t="shared" ref="BC147:BD147" si="355">BC148+BC149</f>
        <v>-9001</v>
      </c>
      <c r="BD147" s="5">
        <f t="shared" si="355"/>
        <v>-14170</v>
      </c>
      <c r="BE147" s="5">
        <f t="shared" ref="BE147" si="356">BE148+BE149</f>
        <v>-8171</v>
      </c>
    </row>
    <row r="148" spans="2:57" ht="13.5" customHeight="1" x14ac:dyDescent="0.25">
      <c r="B148" s="22" t="s">
        <v>60</v>
      </c>
      <c r="C148" s="18"/>
      <c r="D148" s="18"/>
      <c r="E148" s="2">
        <v>-741</v>
      </c>
      <c r="F148" s="2">
        <v>-1720.4</v>
      </c>
      <c r="G148" s="2">
        <v>-1809</v>
      </c>
      <c r="H148" s="2">
        <f t="shared" ref="H148:L149" si="357">H92</f>
        <v>-708</v>
      </c>
      <c r="I148" s="2">
        <f t="shared" si="357"/>
        <v>-1754</v>
      </c>
      <c r="J148" s="2">
        <f t="shared" si="357"/>
        <v>-1744</v>
      </c>
      <c r="K148" s="2">
        <f t="shared" si="357"/>
        <v>-1618</v>
      </c>
      <c r="L148" s="2">
        <f t="shared" si="357"/>
        <v>-2975</v>
      </c>
      <c r="M148" s="2">
        <v>-107194</v>
      </c>
      <c r="N148" s="39">
        <v>-52773</v>
      </c>
      <c r="O148" s="39">
        <v>-1839</v>
      </c>
      <c r="P148" s="39">
        <f t="shared" ref="P148:Q148" si="358">P92</f>
        <v>-1773</v>
      </c>
      <c r="Q148" s="39">
        <f t="shared" si="358"/>
        <v>-2862</v>
      </c>
      <c r="R148" s="52"/>
      <c r="S148" s="39">
        <f t="shared" ref="S148:V149" si="359">S92</f>
        <v>-77</v>
      </c>
      <c r="T148" s="2">
        <f t="shared" si="359"/>
        <v>-290</v>
      </c>
      <c r="U148" s="2">
        <f t="shared" si="359"/>
        <v>-246</v>
      </c>
      <c r="V148" s="2">
        <f t="shared" si="359"/>
        <v>-532</v>
      </c>
      <c r="W148" s="2">
        <v>-645</v>
      </c>
      <c r="X148" s="39">
        <f t="shared" ref="X148:AA149" si="360">X92</f>
        <v>-873</v>
      </c>
      <c r="Y148" s="39">
        <f t="shared" si="360"/>
        <v>-462</v>
      </c>
      <c r="Z148" s="39">
        <f t="shared" si="360"/>
        <v>-4845</v>
      </c>
      <c r="AA148" s="39">
        <f t="shared" si="360"/>
        <v>-20826</v>
      </c>
      <c r="AB148" s="39">
        <f t="shared" ref="AB148" si="361">AB92</f>
        <v>-541</v>
      </c>
      <c r="AC148" s="39">
        <f t="shared" ref="AC148" si="362">AC92</f>
        <v>-280</v>
      </c>
      <c r="AD148" s="39">
        <f t="shared" ref="AD148:AE148" si="363">AD92</f>
        <v>-714</v>
      </c>
      <c r="AE148" s="39">
        <f t="shared" si="363"/>
        <v>-414</v>
      </c>
      <c r="AF148" s="52"/>
      <c r="AG148" s="39">
        <f t="shared" ref="AG148:AM149" si="364">AG92</f>
        <v>-568</v>
      </c>
      <c r="AH148" s="2">
        <f t="shared" si="364"/>
        <v>-913</v>
      </c>
      <c r="AI148" s="2">
        <f t="shared" si="364"/>
        <v>-519</v>
      </c>
      <c r="AJ148" s="2">
        <f t="shared" si="364"/>
        <v>-912</v>
      </c>
      <c r="AK148" s="2">
        <f t="shared" si="364"/>
        <v>-1112</v>
      </c>
      <c r="AL148" s="2">
        <f t="shared" si="364"/>
        <v>-1431</v>
      </c>
      <c r="AM148" s="2">
        <f t="shared" si="364"/>
        <v>-779</v>
      </c>
      <c r="AN148" s="2">
        <v>-23405</v>
      </c>
      <c r="AO148" s="39">
        <v>-43415</v>
      </c>
      <c r="AP148" s="39">
        <f t="shared" ref="AP148:AR149" si="365">AP92</f>
        <v>-2435</v>
      </c>
      <c r="AQ148" s="39">
        <f t="shared" si="365"/>
        <v>-1985</v>
      </c>
      <c r="AR148" s="39">
        <f t="shared" si="365"/>
        <v>-1866</v>
      </c>
      <c r="AS148" s="52"/>
      <c r="AT148" s="39">
        <v>-1168</v>
      </c>
      <c r="AU148" s="2">
        <v>-1533</v>
      </c>
      <c r="AV148" s="2">
        <v>-710</v>
      </c>
      <c r="AW148" s="2">
        <v>-1403</v>
      </c>
      <c r="AX148" s="2">
        <f t="shared" ref="AX148:AZ149" si="366">AX92</f>
        <v>-1241</v>
      </c>
      <c r="AY148" s="2">
        <f t="shared" si="366"/>
        <v>-1445</v>
      </c>
      <c r="AZ148" s="2">
        <f t="shared" si="366"/>
        <v>-1306</v>
      </c>
      <c r="BA148" s="2">
        <v>-65698</v>
      </c>
      <c r="BB148" s="2">
        <v>-54351</v>
      </c>
      <c r="BC148" s="2">
        <f t="shared" ref="BC148:BD148" si="367">BC92</f>
        <v>-5446</v>
      </c>
      <c r="BD148" s="2">
        <f t="shared" si="367"/>
        <v>99</v>
      </c>
      <c r="BE148" s="2">
        <f t="shared" ref="BE148" si="368">BE92</f>
        <v>-2292</v>
      </c>
    </row>
    <row r="149" spans="2:57" ht="13.5" customHeight="1" x14ac:dyDescent="0.25">
      <c r="B149" s="22" t="s">
        <v>61</v>
      </c>
      <c r="C149" s="18"/>
      <c r="D149" s="18"/>
      <c r="E149" s="2">
        <v>1752</v>
      </c>
      <c r="F149" s="2">
        <v>101.46</v>
      </c>
      <c r="G149" s="2">
        <v>-98</v>
      </c>
      <c r="H149" s="2">
        <f t="shared" si="357"/>
        <v>411</v>
      </c>
      <c r="I149" s="2">
        <f t="shared" si="357"/>
        <v>-428</v>
      </c>
      <c r="J149" s="2">
        <f t="shared" si="357"/>
        <v>1122</v>
      </c>
      <c r="K149" s="2">
        <f t="shared" si="357"/>
        <v>490</v>
      </c>
      <c r="L149" s="2">
        <f t="shared" si="357"/>
        <v>-1125</v>
      </c>
      <c r="M149" s="2">
        <v>2197</v>
      </c>
      <c r="N149" s="39">
        <v>20400</v>
      </c>
      <c r="O149" s="39">
        <v>-2732</v>
      </c>
      <c r="P149" s="39">
        <f t="shared" ref="P149:Q149" si="369">P93</f>
        <v>-17271</v>
      </c>
      <c r="Q149" s="39">
        <f t="shared" si="369"/>
        <v>10830</v>
      </c>
      <c r="R149" s="52"/>
      <c r="S149" s="39">
        <f t="shared" si="359"/>
        <v>-461</v>
      </c>
      <c r="T149" s="2">
        <f t="shared" si="359"/>
        <v>-38</v>
      </c>
      <c r="U149" s="2">
        <f t="shared" si="359"/>
        <v>-110</v>
      </c>
      <c r="V149" s="2">
        <f t="shared" si="359"/>
        <v>-203</v>
      </c>
      <c r="W149" s="2">
        <v>-749</v>
      </c>
      <c r="X149" s="39">
        <f t="shared" si="360"/>
        <v>158</v>
      </c>
      <c r="Y149" s="39">
        <f t="shared" si="360"/>
        <v>353</v>
      </c>
      <c r="Z149" s="39">
        <f t="shared" si="360"/>
        <v>493</v>
      </c>
      <c r="AA149" s="39">
        <f t="shared" si="360"/>
        <v>8661</v>
      </c>
      <c r="AB149" s="39">
        <f t="shared" ref="AB149" si="370">AB93</f>
        <v>-5796</v>
      </c>
      <c r="AC149" s="39">
        <f t="shared" ref="AC149" si="371">AC93</f>
        <v>753</v>
      </c>
      <c r="AD149" s="39">
        <f t="shared" ref="AD149:AE149" si="372">AD93</f>
        <v>-3271</v>
      </c>
      <c r="AE149" s="39">
        <f t="shared" si="372"/>
        <v>10515</v>
      </c>
      <c r="AF149" s="52"/>
      <c r="AG149" s="39">
        <f t="shared" si="364"/>
        <v>-317</v>
      </c>
      <c r="AH149" s="2">
        <f t="shared" si="364"/>
        <v>-99</v>
      </c>
      <c r="AI149" s="2">
        <f t="shared" si="364"/>
        <v>286</v>
      </c>
      <c r="AJ149" s="2">
        <f t="shared" si="364"/>
        <v>-717</v>
      </c>
      <c r="AK149" s="2">
        <f t="shared" si="364"/>
        <v>384</v>
      </c>
      <c r="AL149" s="2">
        <f t="shared" si="364"/>
        <v>1309</v>
      </c>
      <c r="AM149" s="2">
        <f t="shared" si="364"/>
        <v>205</v>
      </c>
      <c r="AN149" s="2">
        <v>554</v>
      </c>
      <c r="AO149" s="39">
        <v>24804</v>
      </c>
      <c r="AP149" s="39">
        <f t="shared" si="365"/>
        <v>-3113</v>
      </c>
      <c r="AQ149" s="39">
        <f t="shared" si="365"/>
        <v>-11701</v>
      </c>
      <c r="AR149" s="39">
        <f t="shared" si="365"/>
        <v>-5382</v>
      </c>
      <c r="AS149" s="52"/>
      <c r="AT149" s="39">
        <v>-334</v>
      </c>
      <c r="AU149" s="2">
        <v>-297</v>
      </c>
      <c r="AV149" s="2">
        <v>261</v>
      </c>
      <c r="AW149" s="2">
        <v>-764</v>
      </c>
      <c r="AX149" s="2">
        <f t="shared" si="366"/>
        <v>657</v>
      </c>
      <c r="AY149" s="2">
        <f t="shared" si="366"/>
        <v>984</v>
      </c>
      <c r="AZ149" s="2">
        <f t="shared" si="366"/>
        <v>387</v>
      </c>
      <c r="BA149" s="2">
        <v>2704</v>
      </c>
      <c r="BB149" s="2">
        <v>21484</v>
      </c>
      <c r="BC149" s="2">
        <f t="shared" ref="BC149:BD149" si="373">BC93</f>
        <v>-3555</v>
      </c>
      <c r="BD149" s="2">
        <f t="shared" si="373"/>
        <v>-14269</v>
      </c>
      <c r="BE149" s="2">
        <f t="shared" ref="BE149" si="374">BE93</f>
        <v>-5879</v>
      </c>
    </row>
    <row r="150" spans="2:57" ht="13.5" customHeight="1" x14ac:dyDescent="0.25">
      <c r="B150" s="8" t="s">
        <v>62</v>
      </c>
      <c r="C150" s="18"/>
      <c r="D150" s="18"/>
      <c r="E150" s="4">
        <f t="shared" ref="E150:J150" si="375">SUM(E145:E147)</f>
        <v>8433</v>
      </c>
      <c r="F150" s="4">
        <f t="shared" si="375"/>
        <v>6909.4500000000062</v>
      </c>
      <c r="G150" s="4">
        <f t="shared" si="375"/>
        <v>10019</v>
      </c>
      <c r="H150" s="4">
        <f t="shared" si="375"/>
        <v>10306.737946678706</v>
      </c>
      <c r="I150" s="4">
        <f t="shared" si="375"/>
        <v>14841</v>
      </c>
      <c r="J150" s="4">
        <f t="shared" si="375"/>
        <v>5364</v>
      </c>
      <c r="K150" s="4">
        <f t="shared" ref="K150:N150" si="376">SUM(K145:K147)</f>
        <v>7220</v>
      </c>
      <c r="L150" s="4">
        <f t="shared" si="376"/>
        <v>-2031</v>
      </c>
      <c r="M150" s="4">
        <f t="shared" si="376"/>
        <v>935568.56270767609</v>
      </c>
      <c r="N150" s="4">
        <f t="shared" si="376"/>
        <v>444851.62552999996</v>
      </c>
      <c r="O150" s="4">
        <f t="shared" ref="O150" si="377">SUM(O145:O147)</f>
        <v>-190786</v>
      </c>
      <c r="P150" s="4">
        <f t="shared" ref="P150:Q150" si="378">SUM(P145:P147)</f>
        <v>-22836</v>
      </c>
      <c r="Q150" s="4">
        <f t="shared" si="378"/>
        <v>49831.61761135266</v>
      </c>
      <c r="R150" s="52"/>
      <c r="S150" s="40">
        <f t="shared" ref="S150:AI150" si="379">SUM(S145:S147)</f>
        <v>2040</v>
      </c>
      <c r="T150" s="4">
        <f t="shared" si="379"/>
        <v>1541.8494000000001</v>
      </c>
      <c r="U150" s="4">
        <f t="shared" ref="U150" si="380">SUM(U145:U147)</f>
        <v>3122</v>
      </c>
      <c r="V150" s="4">
        <f t="shared" ref="V150:Y150" si="381">SUM(V145:V147)</f>
        <v>2787.8954804879995</v>
      </c>
      <c r="W150" s="4">
        <f t="shared" si="381"/>
        <v>206</v>
      </c>
      <c r="X150" s="40">
        <f t="shared" si="381"/>
        <v>4990</v>
      </c>
      <c r="Y150" s="40">
        <f t="shared" si="381"/>
        <v>-3530</v>
      </c>
      <c r="Z150" s="40">
        <f t="shared" ref="Z150:AB150" si="382">SUM(Z145:Z147)</f>
        <v>20635.433349999999</v>
      </c>
      <c r="AA150" s="40">
        <f t="shared" si="382"/>
        <v>286622.47785999998</v>
      </c>
      <c r="AB150" s="40">
        <f t="shared" si="382"/>
        <v>7633</v>
      </c>
      <c r="AC150" s="40">
        <f t="shared" ref="AC150" si="383">SUM(AC145:AC147)</f>
        <v>-17969.465813142713</v>
      </c>
      <c r="AD150" s="40">
        <f t="shared" ref="AD150:AE150" si="384">SUM(AD145:AD147)</f>
        <v>10778.186762593959</v>
      </c>
      <c r="AE150" s="40">
        <f t="shared" si="384"/>
        <v>30605.623745850775</v>
      </c>
      <c r="AF150" s="52"/>
      <c r="AG150" s="40">
        <f t="shared" si="379"/>
        <v>3797</v>
      </c>
      <c r="AH150" s="4">
        <f t="shared" si="379"/>
        <v>3865</v>
      </c>
      <c r="AI150" s="4">
        <f t="shared" si="379"/>
        <v>5741.7634483233624</v>
      </c>
      <c r="AJ150" s="4">
        <f t="shared" ref="AJ150:AK150" si="385">SUM(AJ145:AJ147)</f>
        <v>7218.8247869380011</v>
      </c>
      <c r="AK150" s="4">
        <f t="shared" si="385"/>
        <v>1130</v>
      </c>
      <c r="AL150" s="4">
        <f t="shared" ref="AL150:AP150" si="386">SUM(AL145:AL147)</f>
        <v>5655</v>
      </c>
      <c r="AM150" s="4">
        <f t="shared" si="386"/>
        <v>-1705</v>
      </c>
      <c r="AN150" s="4">
        <f t="shared" si="386"/>
        <v>231143.66952</v>
      </c>
      <c r="AO150" s="4">
        <f t="shared" si="386"/>
        <v>400390.27829000005</v>
      </c>
      <c r="AP150" s="4">
        <f t="shared" si="386"/>
        <v>-2199.0000000000146</v>
      </c>
      <c r="AQ150" s="4">
        <f t="shared" ref="AQ150:AR150" si="387">SUM(AQ145:AQ147)</f>
        <v>-9440.2586972991994</v>
      </c>
      <c r="AR150" s="4">
        <f t="shared" si="387"/>
        <v>8890.7600784016504</v>
      </c>
      <c r="AS150" s="52"/>
      <c r="AT150" s="40">
        <v>6256</v>
      </c>
      <c r="AU150" s="4">
        <v>7437</v>
      </c>
      <c r="AV150" s="4">
        <v>8232</v>
      </c>
      <c r="AW150" s="4">
        <v>12323</v>
      </c>
      <c r="AX150" s="4">
        <f t="shared" ref="AX150:AY150" si="388">SUM(AX145:AX147)</f>
        <v>3367</v>
      </c>
      <c r="AY150" s="4">
        <f t="shared" si="388"/>
        <v>7360</v>
      </c>
      <c r="AZ150" s="4">
        <f t="shared" ref="AZ150:BB150" si="389">SUM(AZ145:AZ147)</f>
        <v>-993.92986999999994</v>
      </c>
      <c r="BA150" s="4">
        <f t="shared" si="389"/>
        <v>586970.15726819995</v>
      </c>
      <c r="BB150" s="4">
        <f t="shared" si="389"/>
        <v>439908.87159</v>
      </c>
      <c r="BC150" s="4">
        <f t="shared" ref="BC150" si="390">SUM(BC145:BC147)</f>
        <v>16002.747160960003</v>
      </c>
      <c r="BD150" s="4">
        <f>SUM(BD145:BD147)-1</f>
        <v>-29531.780258026338</v>
      </c>
      <c r="BE150" s="4">
        <f>SUM(BE145:BE147)</f>
        <v>-16367.163139999961</v>
      </c>
    </row>
    <row r="151" spans="2:57" ht="4.9000000000000004" customHeight="1" x14ac:dyDescent="0.25">
      <c r="B151" s="8"/>
      <c r="C151" s="18"/>
      <c r="D151" s="18"/>
      <c r="E151" s="26"/>
      <c r="F151" s="33"/>
      <c r="G151" s="33"/>
      <c r="H151" s="33"/>
      <c r="I151" s="33"/>
      <c r="J151" s="33"/>
      <c r="K151" s="75"/>
      <c r="L151" s="75"/>
      <c r="M151" s="75"/>
      <c r="N151" s="75"/>
      <c r="O151" s="75"/>
      <c r="P151" s="75"/>
      <c r="Q151" s="75"/>
      <c r="R151" s="52"/>
      <c r="S151" s="48"/>
      <c r="T151" s="33"/>
      <c r="U151" s="33"/>
      <c r="V151" s="33"/>
      <c r="W151" s="33"/>
      <c r="X151" s="33"/>
      <c r="Y151" s="75"/>
      <c r="Z151" s="75"/>
      <c r="AA151" s="75"/>
      <c r="AB151" s="75"/>
      <c r="AC151" s="75"/>
      <c r="AD151" s="75"/>
      <c r="AE151" s="75"/>
      <c r="AF151" s="52"/>
      <c r="AG151" s="48"/>
      <c r="AH151" s="33"/>
      <c r="AI151" s="33"/>
      <c r="AJ151" s="33"/>
      <c r="AK151" s="75"/>
      <c r="AL151" s="75"/>
      <c r="AM151" s="75"/>
      <c r="AN151" s="33"/>
      <c r="AO151" s="75"/>
      <c r="AP151" s="75"/>
      <c r="AQ151" s="75"/>
      <c r="AR151" s="75"/>
      <c r="AS151" s="52"/>
      <c r="AT151" s="48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</row>
    <row r="152" spans="2:57" ht="13.5" customHeight="1" x14ac:dyDescent="0.25">
      <c r="B152" s="12" t="s">
        <v>63</v>
      </c>
      <c r="C152" s="18"/>
      <c r="D152" s="18"/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39">
        <v>0</v>
      </c>
      <c r="P152" s="39">
        <f t="shared" ref="P152:Q152" si="391">P96</f>
        <v>0</v>
      </c>
      <c r="Q152" s="39">
        <f t="shared" si="391"/>
        <v>0</v>
      </c>
      <c r="R152" s="52"/>
      <c r="S152" s="39">
        <f t="shared" ref="S152:AB152" si="392">S96</f>
        <v>0</v>
      </c>
      <c r="T152" s="2">
        <f t="shared" si="392"/>
        <v>0</v>
      </c>
      <c r="U152" s="2">
        <f t="shared" si="392"/>
        <v>0</v>
      </c>
      <c r="V152" s="2">
        <f t="shared" si="392"/>
        <v>0</v>
      </c>
      <c r="W152" s="2">
        <f t="shared" si="392"/>
        <v>0</v>
      </c>
      <c r="X152" s="2">
        <f t="shared" si="392"/>
        <v>0</v>
      </c>
      <c r="Y152" s="2">
        <f t="shared" si="392"/>
        <v>0</v>
      </c>
      <c r="Z152" s="2">
        <f t="shared" si="392"/>
        <v>0</v>
      </c>
      <c r="AA152" s="2">
        <f t="shared" si="392"/>
        <v>0</v>
      </c>
      <c r="AB152" s="2">
        <f t="shared" si="392"/>
        <v>0</v>
      </c>
      <c r="AC152" s="2">
        <f t="shared" ref="AC152" si="393">AC96</f>
        <v>0</v>
      </c>
      <c r="AD152" s="2">
        <f t="shared" ref="AD152:AE152" si="394">AD96</f>
        <v>0</v>
      </c>
      <c r="AE152" s="2">
        <f t="shared" si="394"/>
        <v>0</v>
      </c>
      <c r="AF152" s="52"/>
      <c r="AG152" s="39">
        <f>AG96</f>
        <v>0</v>
      </c>
      <c r="AH152" s="2">
        <f>AH96</f>
        <v>0</v>
      </c>
      <c r="AI152" s="2">
        <f>AI96</f>
        <v>0</v>
      </c>
      <c r="AJ152" s="2">
        <f>AJ96</f>
        <v>0</v>
      </c>
      <c r="AK152" s="39"/>
      <c r="AL152" s="39"/>
      <c r="AM152" s="39"/>
      <c r="AN152" s="2"/>
      <c r="AO152" s="39">
        <f>AO96</f>
        <v>0</v>
      </c>
      <c r="AP152" s="39"/>
      <c r="AQ152" s="39"/>
      <c r="AR152" s="39"/>
      <c r="AS152" s="52"/>
      <c r="AT152" s="39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/>
      <c r="BB152" s="2">
        <f>BB96</f>
        <v>0</v>
      </c>
      <c r="BC152" s="2">
        <f>BC96</f>
        <v>0</v>
      </c>
      <c r="BD152" s="2"/>
      <c r="BE152" s="2"/>
    </row>
    <row r="153" spans="2:57" ht="4.9000000000000004" customHeight="1" x14ac:dyDescent="0.25">
      <c r="B153" s="12"/>
      <c r="C153" s="18"/>
      <c r="D153" s="18"/>
      <c r="E153" s="26"/>
      <c r="F153" s="33"/>
      <c r="G153" s="33"/>
      <c r="H153" s="33"/>
      <c r="I153" s="33"/>
      <c r="J153" s="33"/>
      <c r="K153" s="33"/>
      <c r="L153" s="33"/>
      <c r="M153" s="33"/>
      <c r="N153" s="75"/>
      <c r="O153" s="75"/>
      <c r="P153" s="75"/>
      <c r="Q153" s="75"/>
      <c r="R153" s="52"/>
      <c r="S153" s="48"/>
      <c r="T153" s="33"/>
      <c r="U153" s="33"/>
      <c r="V153" s="33"/>
      <c r="W153" s="33"/>
      <c r="X153" s="33"/>
      <c r="Y153" s="75"/>
      <c r="Z153" s="75"/>
      <c r="AA153" s="75"/>
      <c r="AB153" s="75"/>
      <c r="AC153" s="75"/>
      <c r="AD153" s="75"/>
      <c r="AE153" s="75"/>
      <c r="AF153" s="52"/>
      <c r="AG153" s="48"/>
      <c r="AH153" s="33"/>
      <c r="AI153" s="33"/>
      <c r="AJ153" s="33"/>
      <c r="AK153" s="75"/>
      <c r="AL153" s="75"/>
      <c r="AM153" s="75"/>
      <c r="AN153" s="33"/>
      <c r="AO153" s="75"/>
      <c r="AP153" s="75"/>
      <c r="AQ153" s="75"/>
      <c r="AR153" s="75"/>
      <c r="AS153" s="52"/>
      <c r="AT153" s="48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</row>
    <row r="154" spans="2:57" ht="13.5" customHeight="1" x14ac:dyDescent="0.25">
      <c r="B154" s="12" t="s">
        <v>64</v>
      </c>
      <c r="C154" s="18"/>
      <c r="D154" s="18"/>
      <c r="E154" s="4">
        <f t="shared" ref="E154:J154" si="395">SUM(E150:E152)</f>
        <v>8433</v>
      </c>
      <c r="F154" s="4">
        <f t="shared" si="395"/>
        <v>6909.4500000000062</v>
      </c>
      <c r="G154" s="4">
        <f t="shared" si="395"/>
        <v>10019</v>
      </c>
      <c r="H154" s="4">
        <f t="shared" si="395"/>
        <v>10306.737946678706</v>
      </c>
      <c r="I154" s="4">
        <f t="shared" si="395"/>
        <v>14841</v>
      </c>
      <c r="J154" s="4">
        <f t="shared" si="395"/>
        <v>5364</v>
      </c>
      <c r="K154" s="4">
        <f t="shared" ref="K154:N154" si="396">SUM(K150:K152)</f>
        <v>7220</v>
      </c>
      <c r="L154" s="4">
        <f t="shared" si="396"/>
        <v>-2031</v>
      </c>
      <c r="M154" s="4">
        <f t="shared" si="396"/>
        <v>935568.56270767609</v>
      </c>
      <c r="N154" s="4">
        <f t="shared" si="396"/>
        <v>444851.62552999996</v>
      </c>
      <c r="O154" s="4">
        <f t="shared" ref="O154" si="397">SUM(O150:O152)</f>
        <v>-190786</v>
      </c>
      <c r="P154" s="4">
        <f t="shared" ref="P154:Q154" si="398">SUM(P150:P152)</f>
        <v>-22836</v>
      </c>
      <c r="Q154" s="4">
        <f t="shared" si="398"/>
        <v>49831.61761135266</v>
      </c>
      <c r="R154" s="52"/>
      <c r="S154" s="40">
        <f t="shared" ref="S154:AI154" si="399">SUM(S150:S152)</f>
        <v>2040</v>
      </c>
      <c r="T154" s="4">
        <f t="shared" si="399"/>
        <v>1541.8494000000001</v>
      </c>
      <c r="U154" s="4">
        <f t="shared" ref="U154" si="400">SUM(U150:U152)</f>
        <v>3122</v>
      </c>
      <c r="V154" s="4">
        <f t="shared" ref="V154:X154" si="401">SUM(V150:V152)</f>
        <v>2787.8954804879995</v>
      </c>
      <c r="W154" s="4">
        <f t="shared" si="401"/>
        <v>206</v>
      </c>
      <c r="X154" s="40">
        <f t="shared" si="401"/>
        <v>4990</v>
      </c>
      <c r="Y154" s="40">
        <f t="shared" ref="Y154:Z154" si="402">SUM(Y150:Y152)</f>
        <v>-3530</v>
      </c>
      <c r="Z154" s="40">
        <f t="shared" si="402"/>
        <v>20635.433349999999</v>
      </c>
      <c r="AA154" s="40">
        <f t="shared" ref="AA154:AB154" si="403">SUM(AA150:AA152)</f>
        <v>286622.47785999998</v>
      </c>
      <c r="AB154" s="40">
        <f t="shared" si="403"/>
        <v>7633</v>
      </c>
      <c r="AC154" s="40">
        <f t="shared" ref="AC154" si="404">SUM(AC150:AC152)</f>
        <v>-17969.465813142713</v>
      </c>
      <c r="AD154" s="40">
        <f t="shared" ref="AD154:AE154" si="405">SUM(AD150:AD152)</f>
        <v>10778.186762593959</v>
      </c>
      <c r="AE154" s="40">
        <f t="shared" si="405"/>
        <v>30605.623745850775</v>
      </c>
      <c r="AF154" s="52"/>
      <c r="AG154" s="40">
        <f t="shared" si="399"/>
        <v>3797</v>
      </c>
      <c r="AH154" s="4">
        <f t="shared" si="399"/>
        <v>3865</v>
      </c>
      <c r="AI154" s="4">
        <f t="shared" si="399"/>
        <v>5741.7634483233624</v>
      </c>
      <c r="AJ154" s="4">
        <f t="shared" ref="AJ154:AL154" si="406">SUM(AJ150:AJ152)</f>
        <v>7218.8247869380011</v>
      </c>
      <c r="AK154" s="4">
        <f t="shared" si="406"/>
        <v>1130</v>
      </c>
      <c r="AL154" s="4">
        <f t="shared" si="406"/>
        <v>5655</v>
      </c>
      <c r="AM154" s="4">
        <f t="shared" ref="AM154:AP154" si="407">SUM(AM150:AM152)</f>
        <v>-1705</v>
      </c>
      <c r="AN154" s="4">
        <f t="shared" si="407"/>
        <v>231143.66952</v>
      </c>
      <c r="AO154" s="4">
        <f t="shared" si="407"/>
        <v>400390.27829000005</v>
      </c>
      <c r="AP154" s="4">
        <f t="shared" si="407"/>
        <v>-2199.0000000000146</v>
      </c>
      <c r="AQ154" s="4">
        <f t="shared" ref="AQ154:AR154" si="408">SUM(AQ150:AQ152)</f>
        <v>-9440.2586972991994</v>
      </c>
      <c r="AR154" s="4">
        <f t="shared" si="408"/>
        <v>8890.7600784016504</v>
      </c>
      <c r="AS154" s="52"/>
      <c r="AT154" s="40">
        <v>6256</v>
      </c>
      <c r="AU154" s="4">
        <v>7437</v>
      </c>
      <c r="AV154" s="4">
        <v>8232</v>
      </c>
      <c r="AW154" s="4">
        <v>12323</v>
      </c>
      <c r="AX154" s="4">
        <f t="shared" ref="AX154:AY154" si="409">SUM(AX150:AX152)</f>
        <v>3367</v>
      </c>
      <c r="AY154" s="4">
        <f t="shared" si="409"/>
        <v>7360</v>
      </c>
      <c r="AZ154" s="4">
        <f t="shared" ref="AZ154:BB154" si="410">SUM(AZ150:AZ152)</f>
        <v>-993.92986999999994</v>
      </c>
      <c r="BA154" s="4">
        <f t="shared" si="410"/>
        <v>586970.15726819995</v>
      </c>
      <c r="BB154" s="4">
        <f t="shared" si="410"/>
        <v>439908.87159</v>
      </c>
      <c r="BC154" s="4">
        <f t="shared" ref="BC154:BD154" si="411">SUM(BC150:BC152)</f>
        <v>16002.747160960003</v>
      </c>
      <c r="BD154" s="4">
        <f t="shared" si="411"/>
        <v>-29531.780258026338</v>
      </c>
      <c r="BE154" s="4">
        <f t="shared" ref="BE154" si="412">SUM(BE150:BE152)</f>
        <v>-16367.163139999961</v>
      </c>
    </row>
    <row r="155" spans="2:57" ht="4.9000000000000004" customHeight="1" x14ac:dyDescent="0.25">
      <c r="B155" s="12"/>
      <c r="C155" s="18"/>
      <c r="D155" s="18"/>
      <c r="E155" s="4"/>
      <c r="F155" s="4"/>
      <c r="G155" s="4"/>
      <c r="H155" s="4"/>
      <c r="I155" s="4"/>
      <c r="J155" s="4"/>
      <c r="K155" s="4"/>
      <c r="L155" s="4"/>
      <c r="M155" s="4"/>
      <c r="N155" s="44"/>
      <c r="O155" s="44"/>
      <c r="P155" s="44"/>
      <c r="Q155" s="44"/>
      <c r="R155" s="52"/>
      <c r="S155" s="40"/>
      <c r="T155" s="4"/>
      <c r="U155" s="4"/>
      <c r="V155" s="4"/>
      <c r="W155" s="4"/>
      <c r="X155" s="40"/>
      <c r="Y155" s="40"/>
      <c r="Z155" s="40"/>
      <c r="AA155" s="40"/>
      <c r="AB155" s="44"/>
      <c r="AC155" s="44"/>
      <c r="AD155" s="44"/>
      <c r="AE155" s="44"/>
      <c r="AF155" s="52"/>
      <c r="AG155" s="40"/>
      <c r="AH155" s="4"/>
      <c r="AI155" s="4"/>
      <c r="AJ155" s="4"/>
      <c r="AK155" s="4"/>
      <c r="AL155" s="4"/>
      <c r="AM155" s="4"/>
      <c r="AN155" s="4"/>
      <c r="AO155" s="44"/>
      <c r="AP155" s="44"/>
      <c r="AQ155" s="44"/>
      <c r="AR155" s="44"/>
      <c r="AS155" s="52"/>
      <c r="AT155" s="40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2:57" ht="13.5" customHeight="1" x14ac:dyDescent="0.25">
      <c r="B156" s="12" t="s">
        <v>65</v>
      </c>
      <c r="C156" s="18"/>
      <c r="D156" s="18"/>
      <c r="E156" s="4">
        <f t="shared" ref="E156:J156" si="413">E157+E158</f>
        <v>8433</v>
      </c>
      <c r="F156" s="4">
        <f t="shared" si="413"/>
        <v>6909.4000000000005</v>
      </c>
      <c r="G156" s="4">
        <f t="shared" si="413"/>
        <v>10019</v>
      </c>
      <c r="H156" s="4">
        <f t="shared" si="413"/>
        <v>10307.247965845281</v>
      </c>
      <c r="I156" s="4">
        <f t="shared" si="413"/>
        <v>14841.112416864646</v>
      </c>
      <c r="J156" s="4">
        <f t="shared" si="413"/>
        <v>5364.3885458249151</v>
      </c>
      <c r="K156" s="4">
        <f t="shared" ref="K156:N156" si="414">K157+K158</f>
        <v>7220.0731714469621</v>
      </c>
      <c r="L156" s="4">
        <f t="shared" si="414"/>
        <v>-2031.3498851443369</v>
      </c>
      <c r="M156" s="4">
        <f t="shared" si="414"/>
        <v>935569.48592164565</v>
      </c>
      <c r="N156" s="4">
        <f t="shared" si="414"/>
        <v>444851.7548012482</v>
      </c>
      <c r="O156" s="4">
        <f t="shared" ref="O156" si="415">O157+O158</f>
        <v>-190786.38362247427</v>
      </c>
      <c r="P156" s="4">
        <f t="shared" ref="P156:Q156" si="416">P157+P158</f>
        <v>-22836.109733389905</v>
      </c>
      <c r="Q156" s="4">
        <f t="shared" si="416"/>
        <v>49832.308918704388</v>
      </c>
      <c r="R156" s="52"/>
      <c r="S156" s="40">
        <f t="shared" ref="S156:AI156" si="417">S157+S158</f>
        <v>2040</v>
      </c>
      <c r="T156" s="4">
        <f t="shared" si="417"/>
        <v>1542</v>
      </c>
      <c r="U156" s="4">
        <f t="shared" ref="U156:X156" si="418">U157+U158</f>
        <v>3122</v>
      </c>
      <c r="V156" s="4">
        <f t="shared" si="418"/>
        <v>2576</v>
      </c>
      <c r="W156" s="4">
        <f t="shared" si="418"/>
        <v>206.10842723252648</v>
      </c>
      <c r="X156" s="40">
        <f t="shared" si="418"/>
        <v>4990.2509685998584</v>
      </c>
      <c r="Y156" s="40">
        <f t="shared" ref="Y156:Z156" si="419">Y157+Y158</f>
        <v>-3529.51378386335</v>
      </c>
      <c r="Z156" s="40">
        <f t="shared" si="419"/>
        <v>20635.38869207264</v>
      </c>
      <c r="AA156" s="40">
        <f t="shared" ref="AA156:AB156" si="420">AA157+AA158</f>
        <v>286622.24557895685</v>
      </c>
      <c r="AB156" s="40">
        <f t="shared" si="420"/>
        <v>7633.7773838040384</v>
      </c>
      <c r="AC156" s="40">
        <f t="shared" ref="AC156" si="421">AC157+AC158</f>
        <v>-17969.35041028335</v>
      </c>
      <c r="AD156" s="40">
        <f t="shared" ref="AD156:AE156" si="422">AD157+AD158</f>
        <v>10777.684244770589</v>
      </c>
      <c r="AE156" s="40">
        <f t="shared" si="422"/>
        <v>30606.568409271989</v>
      </c>
      <c r="AF156" s="52"/>
      <c r="AG156" s="40">
        <f t="shared" si="417"/>
        <v>3797</v>
      </c>
      <c r="AH156" s="4">
        <f t="shared" si="417"/>
        <v>3866</v>
      </c>
      <c r="AI156" s="4">
        <f t="shared" si="417"/>
        <v>5742</v>
      </c>
      <c r="AJ156" s="4">
        <f t="shared" ref="AJ156:AK156" si="423">AJ157+AJ158</f>
        <v>7219</v>
      </c>
      <c r="AK156" s="4">
        <f t="shared" si="423"/>
        <v>1129.6766567958587</v>
      </c>
      <c r="AL156" s="4">
        <f t="shared" ref="AL156:AN156" si="424">AL157+AL158</f>
        <v>5655.3908509438343</v>
      </c>
      <c r="AM156" s="4">
        <f t="shared" si="424"/>
        <v>-1705.0305339644724</v>
      </c>
      <c r="AN156" s="4">
        <f t="shared" si="424"/>
        <v>231144.18283531463</v>
      </c>
      <c r="AO156" s="4">
        <f t="shared" ref="AO156:AR156" si="425">AO157+AO158</f>
        <v>400390.16853658151</v>
      </c>
      <c r="AP156" s="4">
        <f t="shared" si="425"/>
        <v>-2198.767540008992</v>
      </c>
      <c r="AQ156" s="4">
        <f t="shared" si="425"/>
        <v>-9440.0666733257349</v>
      </c>
      <c r="AR156" s="4">
        <f t="shared" si="425"/>
        <v>8891.0595446196385</v>
      </c>
      <c r="AS156" s="4"/>
      <c r="AT156" s="40">
        <v>6256</v>
      </c>
      <c r="AU156" s="4">
        <v>7437</v>
      </c>
      <c r="AV156" s="4">
        <v>8232</v>
      </c>
      <c r="AW156" s="4">
        <v>12322</v>
      </c>
      <c r="AX156" s="4">
        <f t="shared" ref="AX156:AY156" si="426">AX157+AX158</f>
        <v>3367.2267062149895</v>
      </c>
      <c r="AY156" s="4">
        <f t="shared" si="426"/>
        <v>7359.8111845100948</v>
      </c>
      <c r="AZ156" s="4">
        <f t="shared" ref="AZ156:BB156" si="427">AZ157+AZ158</f>
        <v>-994</v>
      </c>
      <c r="BA156" s="4">
        <f t="shared" si="427"/>
        <v>586970.19005131687</v>
      </c>
      <c r="BB156" s="4">
        <f t="shared" si="427"/>
        <v>439908.39894843794</v>
      </c>
      <c r="BC156" s="4">
        <f t="shared" ref="BC156:BD156" si="428">BC157+BC158</f>
        <v>16001.770946229457</v>
      </c>
      <c r="BD156" s="4">
        <f t="shared" si="428"/>
        <v>-29531.810093298653</v>
      </c>
      <c r="BE156" s="4">
        <f t="shared" ref="BE156" si="429">BE157+BE158</f>
        <v>-16366.841571234343</v>
      </c>
    </row>
    <row r="157" spans="2:57" ht="13.5" customHeight="1" x14ac:dyDescent="0.25">
      <c r="B157" s="27" t="s">
        <v>66</v>
      </c>
      <c r="C157" s="18"/>
      <c r="D157" s="18"/>
      <c r="E157" s="2">
        <v>7759</v>
      </c>
      <c r="F157" s="2">
        <v>6868.3</v>
      </c>
      <c r="G157" s="2">
        <v>10019</v>
      </c>
      <c r="H157" s="2">
        <f t="shared" ref="H157:L158" si="430">H101</f>
        <v>10272.247965845281</v>
      </c>
      <c r="I157" s="2">
        <f t="shared" si="430"/>
        <v>13904.112416864646</v>
      </c>
      <c r="J157" s="2">
        <f t="shared" si="430"/>
        <v>4927.3885458249151</v>
      </c>
      <c r="K157" s="2">
        <f t="shared" si="430"/>
        <v>7643.0731714469621</v>
      </c>
      <c r="L157" s="2">
        <f t="shared" si="430"/>
        <v>-2328.3498851443369</v>
      </c>
      <c r="M157" s="2">
        <v>930185.48592164565</v>
      </c>
      <c r="N157" s="39">
        <v>446864.7548012482</v>
      </c>
      <c r="O157" s="39">
        <v>-189622.38362247427</v>
      </c>
      <c r="P157" s="39">
        <f t="shared" ref="P157:Q157" si="431">P101</f>
        <v>-19676.109733389905</v>
      </c>
      <c r="Q157" s="39">
        <f t="shared" si="431"/>
        <v>51049.308918704388</v>
      </c>
      <c r="R157" s="52"/>
      <c r="S157" s="39">
        <f t="shared" ref="S157:V158" si="432">S101</f>
        <v>2014</v>
      </c>
      <c r="T157" s="2">
        <f t="shared" si="432"/>
        <v>1556</v>
      </c>
      <c r="U157" s="2">
        <f t="shared" si="432"/>
        <v>3122</v>
      </c>
      <c r="V157" s="2">
        <f t="shared" si="432"/>
        <v>2576</v>
      </c>
      <c r="W157" s="60">
        <v>10.108427232526475</v>
      </c>
      <c r="X157" s="39">
        <f t="shared" ref="X157:AA158" si="433">X101</f>
        <v>4910.2509685998584</v>
      </c>
      <c r="Y157" s="39">
        <f t="shared" si="433"/>
        <v>-3683.51378386335</v>
      </c>
      <c r="Z157" s="39">
        <f t="shared" si="433"/>
        <v>21265.38869207264</v>
      </c>
      <c r="AA157" s="39">
        <f t="shared" si="433"/>
        <v>286370.24557895685</v>
      </c>
      <c r="AB157" s="39">
        <f t="shared" ref="AB157" si="434">AB101</f>
        <v>6926.7773838040384</v>
      </c>
      <c r="AC157" s="39">
        <f t="shared" ref="AC157" si="435">AC101</f>
        <v>-17696.35041028335</v>
      </c>
      <c r="AD157" s="39">
        <f t="shared" ref="AD157:AE157" si="436">AD101</f>
        <v>11220.684244770589</v>
      </c>
      <c r="AE157" s="39">
        <f t="shared" si="436"/>
        <v>29810.568409271989</v>
      </c>
      <c r="AF157" s="52"/>
      <c r="AG157" s="39">
        <f t="shared" ref="AG157:AO157" si="437">AG101</f>
        <v>3760</v>
      </c>
      <c r="AH157" s="2">
        <f t="shared" si="437"/>
        <v>3865</v>
      </c>
      <c r="AI157" s="2">
        <f t="shared" si="437"/>
        <v>5660</v>
      </c>
      <c r="AJ157" s="2">
        <f t="shared" si="437"/>
        <v>6688</v>
      </c>
      <c r="AK157" s="2">
        <f t="shared" si="437"/>
        <v>865.67665679585866</v>
      </c>
      <c r="AL157" s="2">
        <f t="shared" si="437"/>
        <v>5778.3908509438343</v>
      </c>
      <c r="AM157" s="2">
        <f t="shared" si="437"/>
        <v>-1976.0305339644724</v>
      </c>
      <c r="AN157" s="2">
        <f t="shared" si="437"/>
        <v>230090.18283531463</v>
      </c>
      <c r="AO157" s="39">
        <f t="shared" si="437"/>
        <v>402080.16853658151</v>
      </c>
      <c r="AP157" s="39">
        <f t="shared" ref="AP157:AR158" si="438">AP101</f>
        <v>-4188.767540008992</v>
      </c>
      <c r="AQ157" s="39">
        <f t="shared" si="438"/>
        <v>-8127.066673325734</v>
      </c>
      <c r="AR157" s="39">
        <f t="shared" si="438"/>
        <v>9126.0595446196385</v>
      </c>
      <c r="AS157" s="52"/>
      <c r="AT157" s="39">
        <v>6271</v>
      </c>
      <c r="AU157" s="2">
        <v>7383</v>
      </c>
      <c r="AV157" s="2">
        <v>8152</v>
      </c>
      <c r="AW157" s="2">
        <v>11622</v>
      </c>
      <c r="AX157" s="2">
        <f t="shared" ref="AX157:AZ158" si="439">AX101</f>
        <v>3030.2267062149895</v>
      </c>
      <c r="AY157" s="2">
        <f t="shared" si="439"/>
        <v>7550.8111845100948</v>
      </c>
      <c r="AZ157" s="2">
        <f t="shared" si="439"/>
        <v>-1094</v>
      </c>
      <c r="BA157" s="2">
        <v>583862.19005131687</v>
      </c>
      <c r="BB157" s="2">
        <f t="shared" ref="BB157:BD158" si="440">BB101</f>
        <v>442420.39894843794</v>
      </c>
      <c r="BC157" s="2">
        <f t="shared" si="440"/>
        <v>15178.770946229457</v>
      </c>
      <c r="BD157" s="2">
        <f t="shared" si="440"/>
        <v>-27358.810093298653</v>
      </c>
      <c r="BE157" s="2">
        <f t="shared" ref="BE157" si="441">BE101</f>
        <v>-15588.841571234343</v>
      </c>
    </row>
    <row r="158" spans="2:57" ht="13.5" customHeight="1" x14ac:dyDescent="0.25">
      <c r="B158" s="27" t="s">
        <v>67</v>
      </c>
      <c r="C158" s="18"/>
      <c r="D158" s="18"/>
      <c r="E158" s="2">
        <v>674</v>
      </c>
      <c r="F158" s="2">
        <v>41.1</v>
      </c>
      <c r="G158" s="2">
        <v>0</v>
      </c>
      <c r="H158" s="2">
        <f t="shared" si="430"/>
        <v>35</v>
      </c>
      <c r="I158" s="2">
        <f t="shared" si="430"/>
        <v>937</v>
      </c>
      <c r="J158" s="2">
        <f t="shared" si="430"/>
        <v>437</v>
      </c>
      <c r="K158" s="2">
        <f t="shared" si="430"/>
        <v>-423</v>
      </c>
      <c r="L158" s="2">
        <f t="shared" si="430"/>
        <v>297</v>
      </c>
      <c r="M158" s="2">
        <f>M102</f>
        <v>5384</v>
      </c>
      <c r="N158" s="39">
        <v>-2013</v>
      </c>
      <c r="O158" s="39">
        <v>-1164</v>
      </c>
      <c r="P158" s="39">
        <f t="shared" ref="P158:Q158" si="442">P102</f>
        <v>-3160</v>
      </c>
      <c r="Q158" s="39">
        <f t="shared" si="442"/>
        <v>-1217</v>
      </c>
      <c r="R158" s="52"/>
      <c r="S158" s="39">
        <f t="shared" si="432"/>
        <v>26</v>
      </c>
      <c r="T158" s="2">
        <f t="shared" si="432"/>
        <v>-14</v>
      </c>
      <c r="U158" s="2">
        <f t="shared" si="432"/>
        <v>0</v>
      </c>
      <c r="V158" s="2">
        <f t="shared" si="432"/>
        <v>0</v>
      </c>
      <c r="W158" s="60">
        <v>196</v>
      </c>
      <c r="X158" s="39">
        <f t="shared" si="433"/>
        <v>80</v>
      </c>
      <c r="Y158" s="39">
        <f t="shared" si="433"/>
        <v>154</v>
      </c>
      <c r="Z158" s="39">
        <f t="shared" si="433"/>
        <v>-630</v>
      </c>
      <c r="AA158" s="39">
        <f t="shared" si="433"/>
        <v>252</v>
      </c>
      <c r="AB158" s="39">
        <f t="shared" ref="AB158" si="443">AB102</f>
        <v>707</v>
      </c>
      <c r="AC158" s="39">
        <f t="shared" ref="AC158" si="444">AC102</f>
        <v>-273</v>
      </c>
      <c r="AD158" s="39">
        <f t="shared" ref="AD158:AE158" si="445">AD102</f>
        <v>-443</v>
      </c>
      <c r="AE158" s="39">
        <f t="shared" si="445"/>
        <v>796</v>
      </c>
      <c r="AF158" s="52"/>
      <c r="AG158" s="39">
        <f t="shared" ref="AG158:AO158" si="446">AG102</f>
        <v>37</v>
      </c>
      <c r="AH158" s="2">
        <f t="shared" si="446"/>
        <v>1</v>
      </c>
      <c r="AI158" s="2">
        <f t="shared" si="446"/>
        <v>82</v>
      </c>
      <c r="AJ158" s="2">
        <f t="shared" si="446"/>
        <v>531</v>
      </c>
      <c r="AK158" s="2">
        <f t="shared" si="446"/>
        <v>264</v>
      </c>
      <c r="AL158" s="2">
        <f t="shared" si="446"/>
        <v>-123</v>
      </c>
      <c r="AM158" s="2">
        <f t="shared" si="446"/>
        <v>271</v>
      </c>
      <c r="AN158" s="2">
        <f t="shared" si="446"/>
        <v>1054</v>
      </c>
      <c r="AO158" s="39">
        <f t="shared" si="446"/>
        <v>-1690</v>
      </c>
      <c r="AP158" s="39">
        <f t="shared" si="438"/>
        <v>1990</v>
      </c>
      <c r="AQ158" s="39">
        <f t="shared" si="438"/>
        <v>-1313</v>
      </c>
      <c r="AR158" s="39">
        <f t="shared" si="438"/>
        <v>-235</v>
      </c>
      <c r="AS158" s="52"/>
      <c r="AT158" s="39">
        <v>-15</v>
      </c>
      <c r="AU158" s="2">
        <v>54</v>
      </c>
      <c r="AV158" s="2">
        <v>80</v>
      </c>
      <c r="AW158" s="2">
        <v>700</v>
      </c>
      <c r="AX158" s="2">
        <f t="shared" si="439"/>
        <v>337</v>
      </c>
      <c r="AY158" s="2">
        <f t="shared" si="439"/>
        <v>-191</v>
      </c>
      <c r="AZ158" s="2">
        <f t="shared" si="439"/>
        <v>100</v>
      </c>
      <c r="BA158" s="2">
        <v>3108</v>
      </c>
      <c r="BB158" s="2">
        <f t="shared" si="440"/>
        <v>-2512</v>
      </c>
      <c r="BC158" s="2">
        <f t="shared" si="440"/>
        <v>823</v>
      </c>
      <c r="BD158" s="2">
        <f t="shared" si="440"/>
        <v>-2173</v>
      </c>
      <c r="BE158" s="2">
        <f t="shared" ref="BE158" si="447">BE102</f>
        <v>-778</v>
      </c>
    </row>
    <row r="159" spans="2:57" ht="4.9000000000000004" customHeight="1" x14ac:dyDescent="0.25">
      <c r="B159" s="27"/>
      <c r="C159" s="18"/>
      <c r="D159" s="18"/>
      <c r="E159" s="19"/>
      <c r="F159" s="32"/>
      <c r="G159" s="32"/>
      <c r="H159" s="32"/>
      <c r="I159" s="32"/>
      <c r="J159" s="32"/>
      <c r="K159" s="32"/>
      <c r="L159" s="32"/>
      <c r="M159" s="32"/>
      <c r="N159" s="74"/>
      <c r="O159" s="74"/>
      <c r="P159" s="74"/>
      <c r="Q159" s="74"/>
      <c r="R159" s="52"/>
      <c r="S159" s="47"/>
      <c r="T159" s="32"/>
      <c r="U159" s="32"/>
      <c r="V159" s="32"/>
      <c r="W159" s="32"/>
      <c r="X159" s="47"/>
      <c r="Y159" s="47"/>
      <c r="Z159" s="47"/>
      <c r="AA159" s="47"/>
      <c r="AB159" s="74"/>
      <c r="AC159" s="74"/>
      <c r="AD159" s="74"/>
      <c r="AE159" s="74"/>
      <c r="AF159" s="52"/>
      <c r="AG159" s="47"/>
      <c r="AH159" s="32"/>
      <c r="AI159" s="32"/>
      <c r="AJ159" s="32"/>
      <c r="AK159" s="32"/>
      <c r="AL159" s="32"/>
      <c r="AM159" s="32"/>
      <c r="AN159" s="32"/>
      <c r="AO159" s="74"/>
      <c r="AP159" s="74"/>
      <c r="AQ159" s="74"/>
      <c r="AR159" s="74"/>
      <c r="AS159" s="52"/>
      <c r="AT159" s="47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</row>
    <row r="160" spans="2:57" ht="13.5" customHeight="1" x14ac:dyDescent="0.25">
      <c r="B160" s="12" t="s">
        <v>75</v>
      </c>
      <c r="C160" s="18"/>
      <c r="D160" s="18"/>
      <c r="E160" s="4">
        <f>SUM(E161:E164)</f>
        <v>-723</v>
      </c>
      <c r="F160" s="4">
        <f>SUM(F161:F164)</f>
        <v>493.1</v>
      </c>
      <c r="G160" s="4">
        <f>SUM(G161:G164)</f>
        <v>184</v>
      </c>
      <c r="H160" s="4">
        <f t="shared" ref="H160:N160" si="448">SUM(H161:H165)</f>
        <v>-799</v>
      </c>
      <c r="I160" s="4">
        <f t="shared" si="448"/>
        <v>4134</v>
      </c>
      <c r="J160" s="4">
        <f t="shared" si="448"/>
        <v>-7214</v>
      </c>
      <c r="K160" s="4">
        <f t="shared" si="448"/>
        <v>6314</v>
      </c>
      <c r="L160" s="4">
        <f t="shared" si="448"/>
        <v>8416</v>
      </c>
      <c r="M160" s="4">
        <f t="shared" si="448"/>
        <v>-8358</v>
      </c>
      <c r="N160" s="4">
        <f t="shared" si="448"/>
        <v>-11462</v>
      </c>
      <c r="O160" s="4">
        <f t="shared" ref="O160" si="449">SUM(O161:O165)</f>
        <v>54809.18</v>
      </c>
      <c r="P160" s="4">
        <f t="shared" ref="P160" si="450">SUM(P161:P165)</f>
        <v>-86476.19200000001</v>
      </c>
      <c r="Q160" s="4">
        <f>SUM(Q161:Q168)</f>
        <v>30558.634980000003</v>
      </c>
      <c r="R160" s="52"/>
      <c r="S160" s="40">
        <f t="shared" ref="S160:AI160" si="451">SUM(S161:S164)</f>
        <v>0</v>
      </c>
      <c r="T160" s="4">
        <f t="shared" si="451"/>
        <v>0</v>
      </c>
      <c r="U160" s="4">
        <f t="shared" ref="U160:V160" si="452">SUM(U161:U164)</f>
        <v>0</v>
      </c>
      <c r="V160" s="4">
        <f t="shared" si="452"/>
        <v>0</v>
      </c>
      <c r="W160" s="4">
        <f t="shared" ref="W160:AB160" si="453">SUM(W161:W165)</f>
        <v>-1452</v>
      </c>
      <c r="X160" s="4">
        <f t="shared" si="453"/>
        <v>2043</v>
      </c>
      <c r="Y160" s="4">
        <f t="shared" si="453"/>
        <v>3421</v>
      </c>
      <c r="Z160" s="4">
        <f t="shared" si="453"/>
        <v>-1218</v>
      </c>
      <c r="AA160" s="4">
        <f t="shared" si="453"/>
        <v>5055</v>
      </c>
      <c r="AB160" s="4">
        <f t="shared" si="453"/>
        <v>16290</v>
      </c>
      <c r="AC160" s="4">
        <f t="shared" ref="AC160" si="454">SUM(AC161:AC165)</f>
        <v>-10008.534</v>
      </c>
      <c r="AD160" s="4">
        <f t="shared" ref="AD160:AE160" si="455">SUM(AD161:AD165)</f>
        <v>-25950.746999999999</v>
      </c>
      <c r="AE160" s="4">
        <f t="shared" si="455"/>
        <v>-37937.737999999998</v>
      </c>
      <c r="AF160" s="52"/>
      <c r="AG160" s="40">
        <f t="shared" si="451"/>
        <v>1820</v>
      </c>
      <c r="AH160" s="4">
        <f t="shared" si="451"/>
        <v>0</v>
      </c>
      <c r="AI160" s="4">
        <f t="shared" si="451"/>
        <v>0</v>
      </c>
      <c r="AJ160" s="4">
        <f t="shared" ref="AJ160" si="456">SUM(AJ161:AJ164)</f>
        <v>0</v>
      </c>
      <c r="AK160" s="4">
        <f t="shared" ref="AK160:AP160" si="457">SUM(AK161:AK165)</f>
        <v>-5169</v>
      </c>
      <c r="AL160" s="4">
        <f t="shared" si="457"/>
        <v>4513</v>
      </c>
      <c r="AM160" s="4">
        <f t="shared" si="457"/>
        <v>3990</v>
      </c>
      <c r="AN160" s="4">
        <f t="shared" si="457"/>
        <v>2838</v>
      </c>
      <c r="AO160" s="4">
        <f t="shared" si="457"/>
        <v>-24170</v>
      </c>
      <c r="AP160" s="4">
        <f t="shared" si="457"/>
        <v>30012</v>
      </c>
      <c r="AQ160" s="4">
        <f t="shared" ref="AQ160" si="458">SUM(AQ161:AQ165)</f>
        <v>-76682.849000000002</v>
      </c>
      <c r="AR160" s="4">
        <f>SUM(AR161:AR168)</f>
        <v>-23075.433000000001</v>
      </c>
      <c r="AS160" s="52"/>
      <c r="AT160" s="40">
        <v>531</v>
      </c>
      <c r="AU160" s="4">
        <v>0</v>
      </c>
      <c r="AV160" s="4">
        <v>0</v>
      </c>
      <c r="AW160" s="4">
        <v>0</v>
      </c>
      <c r="AX160" s="4">
        <f t="shared" ref="AX160:BC160" si="459">SUM(AX161:AX165)</f>
        <v>-4990</v>
      </c>
      <c r="AY160" s="4">
        <f t="shared" si="459"/>
        <v>4630</v>
      </c>
      <c r="AZ160" s="4">
        <f t="shared" si="459"/>
        <v>10678</v>
      </c>
      <c r="BA160" s="4">
        <f t="shared" si="459"/>
        <v>-18925</v>
      </c>
      <c r="BB160" s="4">
        <f t="shared" si="459"/>
        <v>-20053</v>
      </c>
      <c r="BC160" s="4">
        <f t="shared" si="459"/>
        <v>42166.862000000001</v>
      </c>
      <c r="BD160" s="4">
        <f t="shared" ref="BD160" si="460">SUM(BD161:BD165)</f>
        <v>-45493.184000000001</v>
      </c>
      <c r="BE160" s="4">
        <f>SUM(BE161:BE168)</f>
        <v>19387.04</v>
      </c>
    </row>
    <row r="161" spans="2:57" ht="13.5" customHeight="1" x14ac:dyDescent="0.25">
      <c r="B161" s="27" t="s">
        <v>68</v>
      </c>
      <c r="C161" s="18"/>
      <c r="D161" s="18"/>
      <c r="E161" s="2">
        <v>-555</v>
      </c>
      <c r="F161" s="2">
        <v>656.2</v>
      </c>
      <c r="G161" s="2">
        <v>285</v>
      </c>
      <c r="H161" s="2">
        <f t="shared" ref="H161:M161" si="461">H105</f>
        <v>0</v>
      </c>
      <c r="I161" s="2">
        <f t="shared" si="461"/>
        <v>0</v>
      </c>
      <c r="J161" s="2">
        <f t="shared" si="461"/>
        <v>0</v>
      </c>
      <c r="K161" s="2">
        <f t="shared" si="461"/>
        <v>0</v>
      </c>
      <c r="L161" s="2">
        <f t="shared" si="461"/>
        <v>0</v>
      </c>
      <c r="M161" s="2">
        <f t="shared" si="461"/>
        <v>0</v>
      </c>
      <c r="N161" s="39"/>
      <c r="O161" s="39"/>
      <c r="P161" s="39"/>
      <c r="Q161" s="39"/>
      <c r="R161" s="52"/>
      <c r="S161" s="39">
        <f t="shared" ref="S161:V162" si="462">S105</f>
        <v>0</v>
      </c>
      <c r="T161" s="2">
        <f t="shared" si="462"/>
        <v>0</v>
      </c>
      <c r="U161" s="2">
        <f t="shared" si="462"/>
        <v>0</v>
      </c>
      <c r="V161" s="2">
        <f t="shared" si="462"/>
        <v>0</v>
      </c>
      <c r="W161" s="2">
        <v>0</v>
      </c>
      <c r="X161" s="39">
        <f t="shared" ref="X161:AB161" si="463">X105</f>
        <v>0</v>
      </c>
      <c r="Y161" s="39">
        <f t="shared" si="463"/>
        <v>0</v>
      </c>
      <c r="Z161" s="39">
        <f t="shared" si="463"/>
        <v>0</v>
      </c>
      <c r="AA161" s="39">
        <f t="shared" si="463"/>
        <v>0</v>
      </c>
      <c r="AB161" s="39">
        <f t="shared" si="463"/>
        <v>0</v>
      </c>
      <c r="AC161" s="39">
        <f t="shared" ref="AC161" si="464">AC105</f>
        <v>0</v>
      </c>
      <c r="AD161" s="39">
        <f t="shared" ref="AD161:AE161" si="465">AD105</f>
        <v>0</v>
      </c>
      <c r="AE161" s="39">
        <f t="shared" si="465"/>
        <v>0</v>
      </c>
      <c r="AF161" s="52"/>
      <c r="AG161" s="39">
        <f t="shared" ref="AG161:AN161" si="466">AG105</f>
        <v>656</v>
      </c>
      <c r="AH161" s="39">
        <f t="shared" si="466"/>
        <v>0</v>
      </c>
      <c r="AI161" s="39">
        <f t="shared" si="466"/>
        <v>0</v>
      </c>
      <c r="AJ161" s="39">
        <f t="shared" si="466"/>
        <v>0</v>
      </c>
      <c r="AK161" s="39">
        <f t="shared" si="466"/>
        <v>0</v>
      </c>
      <c r="AL161" s="39">
        <f t="shared" si="466"/>
        <v>0</v>
      </c>
      <c r="AM161" s="39">
        <f t="shared" si="466"/>
        <v>0</v>
      </c>
      <c r="AN161" s="39">
        <f t="shared" si="466"/>
        <v>0</v>
      </c>
      <c r="AO161" s="39"/>
      <c r="AP161" s="39">
        <f>AP105</f>
        <v>0</v>
      </c>
      <c r="AQ161" s="39">
        <f>AQ105</f>
        <v>0</v>
      </c>
      <c r="AR161" s="39">
        <f>AR105</f>
        <v>0</v>
      </c>
      <c r="AS161" s="52"/>
      <c r="AT161" s="39">
        <v>656</v>
      </c>
      <c r="AU161" s="2">
        <v>0</v>
      </c>
      <c r="AV161" s="2">
        <v>0</v>
      </c>
      <c r="AW161" s="2">
        <v>0</v>
      </c>
      <c r="AX161" s="39">
        <f>AX105</f>
        <v>0</v>
      </c>
      <c r="AY161" s="39">
        <f>AY105</f>
        <v>0</v>
      </c>
      <c r="AZ161" s="39">
        <f>AZ105</f>
        <v>0</v>
      </c>
      <c r="BA161" s="39"/>
      <c r="BB161" s="39"/>
      <c r="BC161" s="39"/>
      <c r="BD161" s="39"/>
      <c r="BE161" s="39"/>
    </row>
    <row r="162" spans="2:57" ht="22.5" x14ac:dyDescent="0.25">
      <c r="B162" s="30" t="s">
        <v>69</v>
      </c>
      <c r="C162" s="18"/>
      <c r="D162" s="18"/>
      <c r="E162" s="2">
        <v>-557</v>
      </c>
      <c r="F162" s="2">
        <v>-124.7</v>
      </c>
      <c r="G162" s="2">
        <v>-54</v>
      </c>
      <c r="H162" s="2">
        <f>H106</f>
        <v>0</v>
      </c>
      <c r="I162" s="2">
        <f>I106</f>
        <v>0</v>
      </c>
      <c r="J162" s="2">
        <f>J106</f>
        <v>0</v>
      </c>
      <c r="K162" s="2">
        <f>K106</f>
        <v>0</v>
      </c>
      <c r="L162" s="2">
        <f t="shared" ref="L162:M162" si="467">L106</f>
        <v>0</v>
      </c>
      <c r="M162" s="2">
        <f t="shared" si="467"/>
        <v>0</v>
      </c>
      <c r="N162" s="39"/>
      <c r="O162" s="39"/>
      <c r="P162" s="39"/>
      <c r="Q162" s="39"/>
      <c r="R162" s="52"/>
      <c r="S162" s="39">
        <f t="shared" si="462"/>
        <v>0</v>
      </c>
      <c r="T162" s="2">
        <f t="shared" si="462"/>
        <v>0</v>
      </c>
      <c r="U162" s="2">
        <f t="shared" si="462"/>
        <v>0</v>
      </c>
      <c r="V162" s="2">
        <f t="shared" si="462"/>
        <v>0</v>
      </c>
      <c r="W162" s="2">
        <v>0</v>
      </c>
      <c r="X162" s="39">
        <f>X106</f>
        <v>0</v>
      </c>
      <c r="Y162" s="39">
        <f>Y106</f>
        <v>0</v>
      </c>
      <c r="Z162" s="39">
        <f t="shared" ref="Z162:AA162" si="468">Z106</f>
        <v>0</v>
      </c>
      <c r="AA162" s="39">
        <f t="shared" si="468"/>
        <v>0</v>
      </c>
      <c r="AB162" s="39">
        <f t="shared" ref="AB162:AC162" si="469">AB106</f>
        <v>0</v>
      </c>
      <c r="AC162" s="39">
        <f t="shared" si="469"/>
        <v>0</v>
      </c>
      <c r="AD162" s="39">
        <f t="shared" ref="AD162:AE162" si="470">AD106</f>
        <v>0</v>
      </c>
      <c r="AE162" s="39">
        <f t="shared" si="470"/>
        <v>0</v>
      </c>
      <c r="AF162" s="52"/>
      <c r="AG162" s="39">
        <f t="shared" ref="AG162:AL162" si="471">AG106</f>
        <v>-125</v>
      </c>
      <c r="AH162" s="39">
        <f t="shared" si="471"/>
        <v>0</v>
      </c>
      <c r="AI162" s="39">
        <f t="shared" si="471"/>
        <v>0</v>
      </c>
      <c r="AJ162" s="39">
        <f t="shared" si="471"/>
        <v>0</v>
      </c>
      <c r="AK162" s="39">
        <f t="shared" si="471"/>
        <v>0</v>
      </c>
      <c r="AL162" s="39">
        <f t="shared" si="471"/>
        <v>0</v>
      </c>
      <c r="AM162" s="39">
        <f t="shared" ref="AM162:AN162" si="472">AM106</f>
        <v>0</v>
      </c>
      <c r="AN162" s="39">
        <f t="shared" si="472"/>
        <v>0</v>
      </c>
      <c r="AO162" s="39"/>
      <c r="AP162" s="39">
        <f t="shared" ref="AP162:AQ165" si="473">AP106</f>
        <v>0</v>
      </c>
      <c r="AQ162" s="39">
        <f t="shared" si="473"/>
        <v>0</v>
      </c>
      <c r="AR162" s="39">
        <f t="shared" ref="AR162" si="474">AR106</f>
        <v>0</v>
      </c>
      <c r="AS162" s="52"/>
      <c r="AT162" s="39">
        <v>-125</v>
      </c>
      <c r="AU162" s="2">
        <v>0</v>
      </c>
      <c r="AV162" s="2">
        <v>0</v>
      </c>
      <c r="AW162" s="2">
        <v>0</v>
      </c>
      <c r="AX162" s="39">
        <f>AX106</f>
        <v>0</v>
      </c>
      <c r="AY162" s="39">
        <f>AY106</f>
        <v>0</v>
      </c>
      <c r="AZ162" s="39">
        <f t="shared" ref="AZ162" si="475">AZ106</f>
        <v>0</v>
      </c>
      <c r="BA162" s="39"/>
      <c r="BB162" s="39"/>
      <c r="BC162" s="39"/>
      <c r="BD162" s="39"/>
      <c r="BE162" s="39"/>
    </row>
    <row r="163" spans="2:57" ht="15" x14ac:dyDescent="0.25">
      <c r="B163" s="30" t="s">
        <v>163</v>
      </c>
      <c r="C163" s="18"/>
      <c r="D163" s="18"/>
      <c r="E163" s="2"/>
      <c r="F163" s="2"/>
      <c r="G163" s="2"/>
      <c r="H163" s="2"/>
      <c r="I163" s="2"/>
      <c r="J163" s="2"/>
      <c r="K163" s="2"/>
      <c r="L163" s="2"/>
      <c r="M163" s="2"/>
      <c r="N163" s="39">
        <v>95</v>
      </c>
      <c r="O163" s="39">
        <v>-787.05399999999997</v>
      </c>
      <c r="P163" s="39">
        <f t="shared" ref="P163" si="476">P107</f>
        <v>-623.721</v>
      </c>
      <c r="Q163" s="39">
        <f t="shared" ref="Q163:Q168" si="477">Q107</f>
        <v>-207.25190999999995</v>
      </c>
      <c r="R163" s="52"/>
      <c r="S163" s="39"/>
      <c r="T163" s="2"/>
      <c r="U163" s="2"/>
      <c r="V163" s="2"/>
      <c r="W163" s="39"/>
      <c r="X163" s="39"/>
      <c r="Y163" s="39"/>
      <c r="Z163" s="39"/>
      <c r="AA163" s="39"/>
      <c r="AB163" s="39">
        <f>AB107</f>
        <v>-416</v>
      </c>
      <c r="AC163" s="39">
        <f>AC107</f>
        <v>-184.38900000000001</v>
      </c>
      <c r="AD163" s="39">
        <f t="shared" ref="AD163:AE163" si="478">AD107</f>
        <v>329.89299999999997</v>
      </c>
      <c r="AE163" s="39">
        <f t="shared" si="478"/>
        <v>342.56900000000002</v>
      </c>
      <c r="AF163" s="52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>
        <f t="shared" si="473"/>
        <v>-1052</v>
      </c>
      <c r="AQ163" s="39">
        <f t="shared" si="473"/>
        <v>-62.96</v>
      </c>
      <c r="AR163" s="39">
        <f t="shared" ref="AR163" si="479">AR107</f>
        <v>188.40108999999984</v>
      </c>
      <c r="AS163" s="52"/>
      <c r="AT163" s="39"/>
      <c r="AU163" s="2"/>
      <c r="AV163" s="2"/>
      <c r="AW163" s="2"/>
      <c r="AX163" s="39"/>
      <c r="AY163" s="39"/>
      <c r="AZ163" s="39"/>
      <c r="BA163" s="39"/>
      <c r="BB163" s="39"/>
      <c r="BC163" s="39">
        <f t="shared" ref="BC163:BE164" si="480">BC107</f>
        <v>-2448.1860000000001</v>
      </c>
      <c r="BD163" s="39">
        <f t="shared" si="480"/>
        <v>-98.734999999999999</v>
      </c>
      <c r="BE163" s="39">
        <f t="shared" si="480"/>
        <v>126.83808999999974</v>
      </c>
    </row>
    <row r="164" spans="2:57" ht="13.5" customHeight="1" x14ac:dyDescent="0.25">
      <c r="B164" s="27" t="s">
        <v>70</v>
      </c>
      <c r="C164" s="18"/>
      <c r="D164" s="18"/>
      <c r="E164" s="2">
        <v>389</v>
      </c>
      <c r="F164" s="2">
        <v>-38.4</v>
      </c>
      <c r="G164" s="2">
        <v>-47</v>
      </c>
      <c r="H164" s="2">
        <f t="shared" ref="H164:K165" si="481">H108</f>
        <v>-937</v>
      </c>
      <c r="I164" s="2">
        <f t="shared" si="481"/>
        <v>4272</v>
      </c>
      <c r="J164" s="2">
        <f t="shared" si="481"/>
        <v>-7214</v>
      </c>
      <c r="K164" s="2">
        <f t="shared" si="481"/>
        <v>6314</v>
      </c>
      <c r="L164" s="2">
        <f t="shared" ref="L164:M164" si="482">L108</f>
        <v>8416</v>
      </c>
      <c r="M164" s="2">
        <f t="shared" si="482"/>
        <v>-8358</v>
      </c>
      <c r="N164" s="39">
        <v>-11557</v>
      </c>
      <c r="O164" s="39">
        <v>55596.233999999997</v>
      </c>
      <c r="P164" s="39">
        <f>P108</f>
        <v>-85852.471000000005</v>
      </c>
      <c r="Q164" s="39">
        <f t="shared" si="477"/>
        <v>27195.627</v>
      </c>
      <c r="R164" s="52"/>
      <c r="S164" s="39">
        <f t="shared" ref="S164:V164" si="483">S108</f>
        <v>0</v>
      </c>
      <c r="T164" s="2">
        <f t="shared" si="483"/>
        <v>0</v>
      </c>
      <c r="U164" s="2">
        <f t="shared" si="483"/>
        <v>0</v>
      </c>
      <c r="V164" s="2">
        <f t="shared" si="483"/>
        <v>0</v>
      </c>
      <c r="W164" s="39">
        <f>W108</f>
        <v>-1452</v>
      </c>
      <c r="X164" s="39">
        <f t="shared" ref="X164:Y164" si="484">X108</f>
        <v>2043</v>
      </c>
      <c r="Y164" s="39">
        <f t="shared" si="484"/>
        <v>3421</v>
      </c>
      <c r="Z164" s="39">
        <f t="shared" ref="Z164:AA164" si="485">Z108</f>
        <v>-1218</v>
      </c>
      <c r="AA164" s="39">
        <f t="shared" si="485"/>
        <v>5055</v>
      </c>
      <c r="AB164" s="39">
        <f>AB108</f>
        <v>16706</v>
      </c>
      <c r="AC164" s="39">
        <f>AC108</f>
        <v>-9824.1450000000004</v>
      </c>
      <c r="AD164" s="39">
        <f t="shared" ref="AD164:AE164" si="486">AD108</f>
        <v>-26280.639999999999</v>
      </c>
      <c r="AE164" s="39">
        <f t="shared" si="486"/>
        <v>-38280.307000000001</v>
      </c>
      <c r="AF164" s="52"/>
      <c r="AG164" s="39">
        <f t="shared" ref="AG164:AL164" si="487">AG108</f>
        <v>1289</v>
      </c>
      <c r="AH164" s="39">
        <f t="shared" si="487"/>
        <v>0</v>
      </c>
      <c r="AI164" s="39">
        <f t="shared" si="487"/>
        <v>0</v>
      </c>
      <c r="AJ164" s="39">
        <f t="shared" si="487"/>
        <v>0</v>
      </c>
      <c r="AK164" s="39">
        <f t="shared" si="487"/>
        <v>-5169</v>
      </c>
      <c r="AL164" s="39">
        <f t="shared" si="487"/>
        <v>4513</v>
      </c>
      <c r="AM164" s="39">
        <f t="shared" ref="AM164:AN164" si="488">AM108</f>
        <v>3990</v>
      </c>
      <c r="AN164" s="39">
        <f t="shared" si="488"/>
        <v>2838</v>
      </c>
      <c r="AO164" s="39">
        <f>AO108</f>
        <v>-24170</v>
      </c>
      <c r="AP164" s="39">
        <f t="shared" si="473"/>
        <v>31064</v>
      </c>
      <c r="AQ164" s="39">
        <f t="shared" si="473"/>
        <v>-76619.888999999996</v>
      </c>
      <c r="AR164" s="39">
        <f>AR108</f>
        <v>-26775.002</v>
      </c>
      <c r="AS164" s="52"/>
      <c r="AT164" s="39">
        <v>0</v>
      </c>
      <c r="AU164" s="2">
        <v>0</v>
      </c>
      <c r="AV164" s="2">
        <v>0</v>
      </c>
      <c r="AW164" s="2">
        <v>0</v>
      </c>
      <c r="AX164" s="39">
        <f>AX108</f>
        <v>-4990</v>
      </c>
      <c r="AY164" s="39">
        <f>AY108</f>
        <v>4630</v>
      </c>
      <c r="AZ164" s="39">
        <f t="shared" ref="AZ164:BA164" si="489">AZ108</f>
        <v>10678</v>
      </c>
      <c r="BA164" s="39">
        <f t="shared" si="489"/>
        <v>-18925</v>
      </c>
      <c r="BB164" s="39">
        <f>BB108</f>
        <v>-20053</v>
      </c>
      <c r="BC164" s="39">
        <f t="shared" si="480"/>
        <v>44615.048000000003</v>
      </c>
      <c r="BD164" s="39">
        <f t="shared" si="480"/>
        <v>-45394.449000000001</v>
      </c>
      <c r="BE164" s="39">
        <f t="shared" si="480"/>
        <v>15749.034</v>
      </c>
    </row>
    <row r="165" spans="2:57" ht="22.5" x14ac:dyDescent="0.25">
      <c r="B165" s="30" t="s">
        <v>123</v>
      </c>
      <c r="C165" s="18"/>
      <c r="D165" s="18"/>
      <c r="E165" s="2"/>
      <c r="F165" s="2"/>
      <c r="G165" s="2"/>
      <c r="H165" s="2">
        <f t="shared" si="481"/>
        <v>138</v>
      </c>
      <c r="I165" s="2">
        <f t="shared" si="481"/>
        <v>-138</v>
      </c>
      <c r="J165" s="2">
        <f t="shared" si="481"/>
        <v>0</v>
      </c>
      <c r="K165" s="2">
        <f t="shared" si="481"/>
        <v>0</v>
      </c>
      <c r="L165" s="2">
        <f t="shared" ref="L165:M165" si="490">L109</f>
        <v>0</v>
      </c>
      <c r="M165" s="2">
        <f t="shared" si="490"/>
        <v>0</v>
      </c>
      <c r="N165" s="39"/>
      <c r="O165" s="39"/>
      <c r="P165" s="39"/>
      <c r="Q165" s="39">
        <f t="shared" si="477"/>
        <v>0</v>
      </c>
      <c r="R165" s="52"/>
      <c r="S165" s="39"/>
      <c r="T165" s="2"/>
      <c r="U165" s="2"/>
      <c r="V165" s="2"/>
      <c r="W165" s="2">
        <v>0</v>
      </c>
      <c r="X165" s="39"/>
      <c r="Y165" s="39"/>
      <c r="Z165" s="39"/>
      <c r="AA165" s="39"/>
      <c r="AB165" s="39"/>
      <c r="AC165" s="39"/>
      <c r="AD165" s="39"/>
      <c r="AE165" s="39"/>
      <c r="AF165" s="52"/>
      <c r="AG165" s="39"/>
      <c r="AH165" s="39"/>
      <c r="AI165" s="39"/>
      <c r="AJ165" s="39"/>
      <c r="AK165" s="39">
        <f>AK109</f>
        <v>0</v>
      </c>
      <c r="AL165" s="39">
        <f>AL109</f>
        <v>0</v>
      </c>
      <c r="AM165" s="39">
        <f>AM109</f>
        <v>0</v>
      </c>
      <c r="AN165" s="39">
        <f>AN109</f>
        <v>0</v>
      </c>
      <c r="AO165" s="39"/>
      <c r="AP165" s="39">
        <f t="shared" si="473"/>
        <v>0</v>
      </c>
      <c r="AQ165" s="39">
        <f t="shared" si="473"/>
        <v>0</v>
      </c>
      <c r="AR165" s="39">
        <f>AR109</f>
        <v>0</v>
      </c>
      <c r="AS165" s="52"/>
      <c r="AT165" s="39"/>
      <c r="AU165" s="2"/>
      <c r="AV165" s="2"/>
      <c r="AW165" s="2"/>
      <c r="AX165" s="39">
        <f>AX109</f>
        <v>0</v>
      </c>
      <c r="AY165" s="39">
        <f>AY109</f>
        <v>0</v>
      </c>
      <c r="AZ165" s="39">
        <f t="shared" ref="AZ165" si="491">AZ109</f>
        <v>0</v>
      </c>
      <c r="BA165" s="39"/>
      <c r="BB165" s="39"/>
      <c r="BC165" s="39"/>
      <c r="BD165" s="39"/>
      <c r="BE165" s="39">
        <f>BE109</f>
        <v>0</v>
      </c>
    </row>
    <row r="166" spans="2:57" ht="15" x14ac:dyDescent="0.25">
      <c r="B166" s="30" t="s">
        <v>180</v>
      </c>
      <c r="C166" s="18"/>
      <c r="D166" s="18"/>
      <c r="E166" s="2"/>
      <c r="F166" s="2"/>
      <c r="G166" s="2"/>
      <c r="H166" s="2"/>
      <c r="I166" s="2"/>
      <c r="J166" s="2"/>
      <c r="K166" s="2"/>
      <c r="L166" s="2"/>
      <c r="M166" s="2"/>
      <c r="N166" s="39"/>
      <c r="O166" s="39"/>
      <c r="P166" s="39"/>
      <c r="Q166" s="39">
        <f t="shared" si="477"/>
        <v>3511.1679100000001</v>
      </c>
      <c r="R166" s="52"/>
      <c r="S166" s="39"/>
      <c r="T166" s="2"/>
      <c r="U166" s="2"/>
      <c r="V166" s="2"/>
      <c r="W166" s="2"/>
      <c r="X166" s="39"/>
      <c r="Y166" s="39"/>
      <c r="Z166" s="39"/>
      <c r="AA166" s="39"/>
      <c r="AB166" s="39"/>
      <c r="AC166" s="39"/>
      <c r="AD166" s="39"/>
      <c r="AE166" s="39"/>
      <c r="AF166" s="52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>
        <f>AR110</f>
        <v>4335.1679100000001</v>
      </c>
      <c r="AS166" s="52"/>
      <c r="AT166" s="39"/>
      <c r="AU166" s="2"/>
      <c r="AV166" s="2"/>
      <c r="AW166" s="2"/>
      <c r="AX166" s="39"/>
      <c r="AY166" s="39"/>
      <c r="AZ166" s="39"/>
      <c r="BA166" s="39"/>
      <c r="BB166" s="39"/>
      <c r="BC166" s="39"/>
      <c r="BD166" s="39"/>
      <c r="BE166" s="39">
        <f>BE110</f>
        <v>4335.1679100000001</v>
      </c>
    </row>
    <row r="167" spans="2:57" ht="15" x14ac:dyDescent="0.25">
      <c r="B167" s="30" t="s">
        <v>188</v>
      </c>
      <c r="C167" s="18"/>
      <c r="D167" s="18"/>
      <c r="E167" s="2"/>
      <c r="F167" s="2"/>
      <c r="G167" s="2"/>
      <c r="H167" s="2"/>
      <c r="I167" s="2"/>
      <c r="J167" s="2"/>
      <c r="K167" s="2"/>
      <c r="L167" s="2"/>
      <c r="M167" s="2"/>
      <c r="N167" s="39"/>
      <c r="O167" s="39"/>
      <c r="P167" s="39"/>
      <c r="Q167" s="39">
        <f t="shared" si="477"/>
        <v>59.091980000000007</v>
      </c>
      <c r="R167" s="52"/>
      <c r="S167" s="39"/>
      <c r="T167" s="2"/>
      <c r="U167" s="2"/>
      <c r="V167" s="2"/>
      <c r="W167" s="2"/>
      <c r="X167" s="39"/>
      <c r="Y167" s="39"/>
      <c r="Z167" s="39"/>
      <c r="AA167" s="39"/>
      <c r="AB167" s="39"/>
      <c r="AC167" s="39"/>
      <c r="AD167" s="39"/>
      <c r="AE167" s="39"/>
      <c r="AF167" s="52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52"/>
      <c r="AT167" s="39"/>
      <c r="AU167" s="2"/>
      <c r="AV167" s="2"/>
      <c r="AW167" s="2"/>
      <c r="AX167" s="39"/>
      <c r="AY167" s="39"/>
      <c r="AZ167" s="39"/>
      <c r="BA167" s="39"/>
      <c r="BB167" s="39"/>
      <c r="BC167" s="39"/>
      <c r="BD167" s="39"/>
      <c r="BE167" s="39"/>
    </row>
    <row r="168" spans="2:57" ht="22.5" x14ac:dyDescent="0.25">
      <c r="B168" s="30" t="s">
        <v>181</v>
      </c>
      <c r="C168" s="18"/>
      <c r="D168" s="18"/>
      <c r="E168" s="2"/>
      <c r="F168" s="2"/>
      <c r="G168" s="2"/>
      <c r="H168" s="2"/>
      <c r="I168" s="2"/>
      <c r="J168" s="2"/>
      <c r="K168" s="2"/>
      <c r="L168" s="2"/>
      <c r="M168" s="2"/>
      <c r="N168" s="39"/>
      <c r="O168" s="39"/>
      <c r="P168" s="39"/>
      <c r="Q168" s="39">
        <f t="shared" si="477"/>
        <v>0</v>
      </c>
      <c r="R168" s="52"/>
      <c r="S168" s="39"/>
      <c r="T168" s="2"/>
      <c r="U168" s="2"/>
      <c r="V168" s="2"/>
      <c r="W168" s="2"/>
      <c r="X168" s="39"/>
      <c r="Y168" s="39"/>
      <c r="Z168" s="39"/>
      <c r="AA168" s="39"/>
      <c r="AB168" s="39"/>
      <c r="AC168" s="39"/>
      <c r="AD168" s="39"/>
      <c r="AE168" s="39"/>
      <c r="AF168" s="52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>
        <f t="shared" ref="AR168" si="492">AR112</f>
        <v>-824</v>
      </c>
      <c r="AS168" s="52"/>
      <c r="AT168" s="39"/>
      <c r="AU168" s="2"/>
      <c r="AV168" s="2"/>
      <c r="AW168" s="2"/>
      <c r="AX168" s="39"/>
      <c r="AY168" s="39"/>
      <c r="AZ168" s="39"/>
      <c r="BA168" s="39"/>
      <c r="BB168" s="39"/>
      <c r="BC168" s="39"/>
      <c r="BD168" s="39"/>
      <c r="BE168" s="39">
        <f t="shared" ref="BE168" si="493">BE112</f>
        <v>-824</v>
      </c>
    </row>
    <row r="169" spans="2:57" ht="13.5" customHeight="1" x14ac:dyDescent="0.25">
      <c r="B169" s="8" t="s">
        <v>71</v>
      </c>
      <c r="C169" s="18"/>
      <c r="D169" s="18"/>
      <c r="E169" s="4">
        <f t="shared" ref="E169:J169" si="494">E154+E160</f>
        <v>7710</v>
      </c>
      <c r="F169" s="4">
        <f t="shared" si="494"/>
        <v>7402.5500000000065</v>
      </c>
      <c r="G169" s="4">
        <f t="shared" si="494"/>
        <v>10203</v>
      </c>
      <c r="H169" s="4">
        <f t="shared" si="494"/>
        <v>9507.7379466787061</v>
      </c>
      <c r="I169" s="4">
        <f t="shared" si="494"/>
        <v>18975</v>
      </c>
      <c r="J169" s="4">
        <f t="shared" si="494"/>
        <v>-1850</v>
      </c>
      <c r="K169" s="4">
        <f t="shared" ref="K169:N169" si="495">K154+K160</f>
        <v>13534</v>
      </c>
      <c r="L169" s="4">
        <f t="shared" si="495"/>
        <v>6385</v>
      </c>
      <c r="M169" s="4">
        <f t="shared" si="495"/>
        <v>927210.56270767609</v>
      </c>
      <c r="N169" s="4">
        <f t="shared" si="495"/>
        <v>433389.62552999996</v>
      </c>
      <c r="O169" s="4">
        <f t="shared" ref="O169" si="496">O154+O160</f>
        <v>-135976.82</v>
      </c>
      <c r="P169" s="4">
        <f t="shared" ref="P169:Q169" si="497">P154+P160</f>
        <v>-109312.19200000001</v>
      </c>
      <c r="Q169" s="4">
        <f t="shared" si="497"/>
        <v>80390.252591352662</v>
      </c>
      <c r="R169" s="52"/>
      <c r="S169" s="40">
        <f t="shared" ref="S169:AI169" si="498">S154+S160</f>
        <v>2040</v>
      </c>
      <c r="T169" s="4">
        <f t="shared" si="498"/>
        <v>1541.8494000000001</v>
      </c>
      <c r="U169" s="4">
        <f t="shared" ref="U169:X169" si="499">U154+U160</f>
        <v>3122</v>
      </c>
      <c r="V169" s="4">
        <f t="shared" si="499"/>
        <v>2787.8954804879995</v>
      </c>
      <c r="W169" s="4">
        <f t="shared" si="499"/>
        <v>-1246</v>
      </c>
      <c r="X169" s="40">
        <f t="shared" si="499"/>
        <v>7033</v>
      </c>
      <c r="Y169" s="40">
        <f t="shared" ref="Y169:AA169" si="500">Y154+Y160</f>
        <v>-109</v>
      </c>
      <c r="Z169" s="40">
        <f t="shared" si="500"/>
        <v>19417.433349999999</v>
      </c>
      <c r="AA169" s="40">
        <f t="shared" si="500"/>
        <v>291677.47785999998</v>
      </c>
      <c r="AB169" s="40">
        <f t="shared" ref="AB169" si="501">AB154+AB160</f>
        <v>23923</v>
      </c>
      <c r="AC169" s="40">
        <f t="shared" ref="AC169" si="502">AC154+AC160</f>
        <v>-27977.999813142713</v>
      </c>
      <c r="AD169" s="40">
        <f t="shared" ref="AD169:AE169" si="503">AD154+AD160</f>
        <v>-15172.56023740604</v>
      </c>
      <c r="AE169" s="40">
        <f t="shared" si="503"/>
        <v>-7332.1142541492227</v>
      </c>
      <c r="AF169" s="52"/>
      <c r="AG169" s="40">
        <f t="shared" si="498"/>
        <v>5617</v>
      </c>
      <c r="AH169" s="4">
        <f t="shared" si="498"/>
        <v>3865</v>
      </c>
      <c r="AI169" s="4">
        <f t="shared" si="498"/>
        <v>5741.7634483233624</v>
      </c>
      <c r="AJ169" s="4">
        <f t="shared" ref="AJ169:AK169" si="504">AJ154+AJ160</f>
        <v>7218.8247869380011</v>
      </c>
      <c r="AK169" s="4">
        <f t="shared" si="504"/>
        <v>-4039</v>
      </c>
      <c r="AL169" s="4">
        <f t="shared" ref="AL169:AP169" si="505">AL154+AL160</f>
        <v>10168</v>
      </c>
      <c r="AM169" s="4">
        <f t="shared" si="505"/>
        <v>2285</v>
      </c>
      <c r="AN169" s="4">
        <f t="shared" si="505"/>
        <v>233981.66952</v>
      </c>
      <c r="AO169" s="4">
        <f t="shared" si="505"/>
        <v>376220.27829000005</v>
      </c>
      <c r="AP169" s="4">
        <f t="shared" si="505"/>
        <v>27812.999999999985</v>
      </c>
      <c r="AQ169" s="4">
        <f t="shared" ref="AQ169:AR169" si="506">AQ154+AQ160</f>
        <v>-86123.107697299201</v>
      </c>
      <c r="AR169" s="4">
        <f t="shared" si="506"/>
        <v>-14184.672921598351</v>
      </c>
      <c r="AS169" s="52"/>
      <c r="AT169" s="40">
        <v>6787</v>
      </c>
      <c r="AU169" s="4">
        <v>7437</v>
      </c>
      <c r="AV169" s="4">
        <v>8232</v>
      </c>
      <c r="AW169" s="4">
        <v>12323</v>
      </c>
      <c r="AX169" s="4">
        <f t="shared" ref="AX169:AY169" si="507">AX154+AX160</f>
        <v>-1623</v>
      </c>
      <c r="AY169" s="4">
        <f t="shared" si="507"/>
        <v>11990</v>
      </c>
      <c r="AZ169" s="4">
        <f t="shared" ref="AZ169:BB169" si="508">AZ154+AZ160</f>
        <v>9684.0701300000001</v>
      </c>
      <c r="BA169" s="4">
        <f t="shared" si="508"/>
        <v>568045.15726819995</v>
      </c>
      <c r="BB169" s="4">
        <f t="shared" si="508"/>
        <v>419855.87159</v>
      </c>
      <c r="BC169" s="4">
        <f t="shared" ref="BC169:BD169" si="509">BC154+BC160</f>
        <v>58169.609160960004</v>
      </c>
      <c r="BD169" s="4">
        <f t="shared" si="509"/>
        <v>-75024.964258026332</v>
      </c>
      <c r="BE169" s="4">
        <f t="shared" ref="BE169" si="510">BE154+BE160</f>
        <v>3019.8768600000403</v>
      </c>
    </row>
    <row r="170" spans="2:57" ht="13.5" customHeight="1" x14ac:dyDescent="0.25">
      <c r="F170" s="87">
        <f t="shared" ref="F170" si="511">F169-F114</f>
        <v>-1.0000000009313226E-2</v>
      </c>
      <c r="G170" s="87">
        <f t="shared" ref="G170" si="512">G169-G114</f>
        <v>0</v>
      </c>
      <c r="H170" s="87">
        <f t="shared" ref="H170" si="513">H169-H114</f>
        <v>-0.26205332129393355</v>
      </c>
      <c r="I170" s="87">
        <f t="shared" ref="I170" si="514">I169-I114</f>
        <v>0</v>
      </c>
      <c r="J170" s="87">
        <f t="shared" ref="J170" si="515">J169-J114</f>
        <v>0</v>
      </c>
      <c r="K170" s="87">
        <f t="shared" ref="K170" si="516">K169-K114</f>
        <v>0</v>
      </c>
      <c r="L170" s="87">
        <f t="shared" ref="L170" si="517">L169-L114</f>
        <v>0</v>
      </c>
      <c r="M170" s="87">
        <f t="shared" ref="M170" si="518">M169-M114</f>
        <v>-0.43729232391342521</v>
      </c>
      <c r="N170" s="87">
        <f t="shared" ref="N170" si="519">N169-N114</f>
        <v>-0.37447000003885478</v>
      </c>
      <c r="O170" s="87">
        <f t="shared" ref="O170" si="520">O169-O114</f>
        <v>0</v>
      </c>
      <c r="P170" s="87">
        <f t="shared" ref="P170:Q170" si="521">P169-P114</f>
        <v>0</v>
      </c>
      <c r="Q170" s="87">
        <f t="shared" si="521"/>
        <v>-0.38238864734012168</v>
      </c>
      <c r="S170" s="87">
        <f t="shared" ref="S170" si="522">S169-S114</f>
        <v>0</v>
      </c>
      <c r="T170" s="87">
        <f t="shared" ref="T170" si="523">T169-T114</f>
        <v>-0.15059999999994034</v>
      </c>
      <c r="U170" s="87">
        <f t="shared" ref="U170" si="524">U169-U114</f>
        <v>0</v>
      </c>
      <c r="V170" s="87">
        <f t="shared" ref="V170" si="525">V169-V114</f>
        <v>-0.10451951200047915</v>
      </c>
      <c r="W170" s="87">
        <f t="shared" ref="W170" si="526">W169-W114</f>
        <v>0</v>
      </c>
      <c r="X170" s="87">
        <f t="shared" ref="X170" si="527">X169-X114</f>
        <v>0</v>
      </c>
      <c r="Y170" s="87">
        <f t="shared" ref="Y170" si="528">Y169-Y114</f>
        <v>0</v>
      </c>
      <c r="Z170" s="87">
        <f t="shared" ref="Z170" si="529">Z169-Z114</f>
        <v>0.43334999999933643</v>
      </c>
      <c r="AA170" s="87">
        <f t="shared" ref="AA170" si="530">AA169-AA114</f>
        <v>0.47785999998450279</v>
      </c>
      <c r="AB170" s="87">
        <f t="shared" ref="AB170" si="531">AB169-AB114</f>
        <v>0</v>
      </c>
      <c r="AC170" s="87">
        <f t="shared" ref="AC170" si="532">AC169-AC114</f>
        <v>-0.46581314271315932</v>
      </c>
      <c r="AD170" s="87">
        <f t="shared" ref="AD170" si="533">AD169-AD114</f>
        <v>-0.81323740604057093</v>
      </c>
      <c r="AE170" s="87"/>
      <c r="AG170" s="87">
        <f t="shared" ref="AG170" si="534">AG169-AG114</f>
        <v>0</v>
      </c>
      <c r="AH170" s="87">
        <f t="shared" ref="AH170" si="535">AH169-AH114</f>
        <v>0</v>
      </c>
      <c r="AI170" s="87">
        <f t="shared" ref="AI170" si="536">AI169-AI114</f>
        <v>-0.23655167663764587</v>
      </c>
      <c r="AJ170" s="87">
        <f t="shared" ref="AJ170" si="537">AJ169-AJ114</f>
        <v>-0.17521306199887476</v>
      </c>
      <c r="AK170" s="87">
        <f t="shared" ref="AK170" si="538">AK169-AK114</f>
        <v>0</v>
      </c>
      <c r="AL170" s="87">
        <f t="shared" ref="AL170" si="539">AL169-AL114</f>
        <v>0</v>
      </c>
      <c r="AM170" s="87">
        <f t="shared" ref="AM170" si="540">AM169-AM114</f>
        <v>0</v>
      </c>
      <c r="AN170" s="87">
        <f t="shared" ref="AN170" si="541">AN169-AN114</f>
        <v>-0.33048000000417233</v>
      </c>
      <c r="AO170" s="87">
        <f t="shared" ref="AO170" si="542">AO169-AO114</f>
        <v>0.27829000004567206</v>
      </c>
      <c r="AP170" s="87">
        <f t="shared" ref="AP170" si="543">AP169-AP114</f>
        <v>0</v>
      </c>
      <c r="AQ170" s="87">
        <f t="shared" ref="AQ170" si="544">AQ169-AQ114</f>
        <v>-0.25869729919941165</v>
      </c>
      <c r="AR170" s="87">
        <f t="shared" ref="AR170" si="545">AR169-AR114</f>
        <v>-0.23992159834961058</v>
      </c>
      <c r="AT170" s="87">
        <f t="shared" ref="AT170:BE170" si="546">AT169-AT114</f>
        <v>0</v>
      </c>
      <c r="AU170" s="87">
        <f t="shared" si="546"/>
        <v>0</v>
      </c>
      <c r="AV170" s="87">
        <f t="shared" si="546"/>
        <v>0</v>
      </c>
      <c r="AW170" s="87">
        <f t="shared" si="546"/>
        <v>0</v>
      </c>
      <c r="AX170" s="87">
        <f t="shared" si="546"/>
        <v>0</v>
      </c>
      <c r="AY170" s="87">
        <f t="shared" si="546"/>
        <v>0</v>
      </c>
      <c r="AZ170" s="87">
        <f t="shared" si="546"/>
        <v>7.0130000000062864E-2</v>
      </c>
      <c r="BA170" s="87">
        <f t="shared" si="546"/>
        <v>0.15726819995325059</v>
      </c>
      <c r="BB170" s="87">
        <f t="shared" si="546"/>
        <v>-0.12841000000480562</v>
      </c>
      <c r="BC170" s="87">
        <f t="shared" si="546"/>
        <v>-0.25283903999661561</v>
      </c>
      <c r="BD170" s="87">
        <f t="shared" si="546"/>
        <v>0.21974197367671877</v>
      </c>
      <c r="BE170" s="87">
        <f t="shared" si="546"/>
        <v>-0.16313999996054918</v>
      </c>
    </row>
    <row r="172" spans="2:57" ht="13.5" customHeight="1" x14ac:dyDescent="0.25"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</row>
    <row r="174" spans="2:57" ht="13.5" customHeight="1" x14ac:dyDescent="0.25">
      <c r="B174" s="21" t="s">
        <v>106</v>
      </c>
    </row>
    <row r="176" spans="2:57" ht="13.5" customHeight="1" x14ac:dyDescent="0.25">
      <c r="B176" s="12" t="s">
        <v>104</v>
      </c>
    </row>
    <row r="177" spans="2:57" ht="13.5" customHeight="1" x14ac:dyDescent="0.25">
      <c r="B177" s="62" t="s">
        <v>107</v>
      </c>
      <c r="C177" s="64">
        <f>C98/(C67+C68)</f>
        <v>2.9000225682690138E-3</v>
      </c>
      <c r="D177" s="64">
        <f t="shared" ref="D177:AV177" si="547">D98/(D67+D68)</f>
        <v>5.9261652524359347E-3</v>
      </c>
      <c r="E177" s="64">
        <f t="shared" si="547"/>
        <v>6.3803708831740705E-2</v>
      </c>
      <c r="F177" s="64">
        <f t="shared" si="547"/>
        <v>4.6745520096394058E-2</v>
      </c>
      <c r="G177" s="64">
        <f t="shared" si="547"/>
        <v>5.9466293135171711E-2</v>
      </c>
      <c r="H177" s="64">
        <f t="shared" ref="H177:J177" si="548">H98/(H67+H68)</f>
        <v>4.5486842047194748E-2</v>
      </c>
      <c r="I177" s="64">
        <f t="shared" si="548"/>
        <v>5.6303136298280293E-2</v>
      </c>
      <c r="J177" s="64">
        <f t="shared" si="548"/>
        <v>1.7834581266374966E-2</v>
      </c>
      <c r="K177" s="64">
        <f t="shared" ref="K177:L177" si="549">K98/(K67+K68)</f>
        <v>1.7173711376989129E-2</v>
      </c>
      <c r="L177" s="64">
        <f t="shared" si="549"/>
        <v>-3.7630483841681458E-3</v>
      </c>
      <c r="M177" s="64">
        <f t="shared" ref="M177:N177" si="550">M98/(M67+M68)</f>
        <v>0.51007647038939596</v>
      </c>
      <c r="N177" s="64">
        <f t="shared" si="550"/>
        <v>0.25753452255450404</v>
      </c>
      <c r="O177" s="64">
        <f t="shared" ref="O177" si="551">O98/(O67+O68)</f>
        <v>-0.35167148376441443</v>
      </c>
      <c r="P177" s="64">
        <f t="shared" ref="P177:Q177" si="552">P98/(P67+P68)</f>
        <v>-4.868418808520799E-2</v>
      </c>
      <c r="Q177" s="64">
        <f t="shared" si="552"/>
        <v>9.1858591742459708E-2</v>
      </c>
      <c r="R177" s="67"/>
      <c r="S177" s="65">
        <f t="shared" si="547"/>
        <v>6.3134439217628124E-2</v>
      </c>
      <c r="T177" s="64">
        <f t="shared" si="547"/>
        <v>4.3070219540807773E-2</v>
      </c>
      <c r="U177" s="64">
        <f t="shared" si="547"/>
        <v>6.5207402147123936E-2</v>
      </c>
      <c r="V177" s="64">
        <f t="shared" ref="V177:X177" si="553">V98/(V67+V68)</f>
        <v>4.6917860087844772E-2</v>
      </c>
      <c r="W177" s="64">
        <f t="shared" si="553"/>
        <v>2.7994455467072539E-3</v>
      </c>
      <c r="X177" s="64">
        <f t="shared" si="553"/>
        <v>5.5996319280015264E-2</v>
      </c>
      <c r="Y177" s="64">
        <f t="shared" ref="Y177:Z177" si="554">Y98/(Y67+Y68)</f>
        <v>-2.9127335137632847E-2</v>
      </c>
      <c r="Z177" s="64">
        <f t="shared" si="554"/>
        <v>0.10176404156371903</v>
      </c>
      <c r="AA177" s="64">
        <f t="shared" ref="AA177:AB177" si="555">AA98/(AA67+AA68)</f>
        <v>0.51957784368179483</v>
      </c>
      <c r="AB177" s="64">
        <f t="shared" si="555"/>
        <v>5.5776805091743452E-2</v>
      </c>
      <c r="AC177" s="64">
        <f t="shared" ref="AC177" si="556">AC98/(AC67+AC68)</f>
        <v>-0.1593505019332411</v>
      </c>
      <c r="AD177" s="64">
        <f t="shared" ref="AD177:AE177" si="557">AD98/(AD67+AD68)</f>
        <v>8.2328320361728297E-2</v>
      </c>
      <c r="AE177" s="64">
        <f t="shared" si="557"/>
        <v>0.20728890815379719</v>
      </c>
      <c r="AF177" s="67"/>
      <c r="AG177" s="64">
        <f t="shared" si="547"/>
        <v>5.3949219249513361E-2</v>
      </c>
      <c r="AH177" s="64">
        <f t="shared" si="547"/>
        <v>5.0624124065123711E-2</v>
      </c>
      <c r="AI177" s="64">
        <f t="shared" si="547"/>
        <v>5.6955810147299508E-2</v>
      </c>
      <c r="AJ177" s="64">
        <f t="shared" ref="AJ177:AK177" si="558">AJ98/(AJ67+AJ68)</f>
        <v>5.6179425520821176E-2</v>
      </c>
      <c r="AK177" s="64">
        <f t="shared" si="558"/>
        <v>7.6072248439845698E-3</v>
      </c>
      <c r="AL177" s="64">
        <f t="shared" ref="AL177:AM177" si="559">AL98/(AL67+AL68)</f>
        <v>3.1874598396969801E-2</v>
      </c>
      <c r="AM177" s="64">
        <f t="shared" si="559"/>
        <v>-6.6209735355222026E-3</v>
      </c>
      <c r="AN177" s="64">
        <f t="shared" ref="AN177:AP177" si="560">AN98/(AN67+AN68)</f>
        <v>0.39993978686626974</v>
      </c>
      <c r="AO177" s="64">
        <f t="shared" si="560"/>
        <v>0.36824108069132461</v>
      </c>
      <c r="AP177" s="64">
        <f t="shared" si="560"/>
        <v>-7.6867685510144156E-3</v>
      </c>
      <c r="AQ177" s="64">
        <f t="shared" ref="AQ177:AR177" si="561">AQ98/(AQ67+AQ68)</f>
        <v>-4.0298654007880436E-2</v>
      </c>
      <c r="AR177" s="64">
        <f t="shared" si="561"/>
        <v>3.5030968779057856E-2</v>
      </c>
      <c r="AS177" s="67"/>
      <c r="AT177" s="64">
        <f t="shared" si="547"/>
        <v>5.7547074353101343E-2</v>
      </c>
      <c r="AU177" s="64">
        <f t="shared" si="547"/>
        <v>6.1523825281270685E-2</v>
      </c>
      <c r="AV177" s="64">
        <f t="shared" si="547"/>
        <v>5.0315388000586769E-2</v>
      </c>
      <c r="AW177" s="64">
        <f t="shared" ref="AW177:AX177" si="562">AW98/(AW67+AW68)</f>
        <v>6.2749830687992336E-2</v>
      </c>
      <c r="AX177" s="64">
        <f t="shared" si="562"/>
        <v>1.4964710483741933E-2</v>
      </c>
      <c r="AY177" s="64">
        <f t="shared" ref="AY177:BA177" si="563">AY98/(AY67+AY68)</f>
        <v>2.5493415355626218E-2</v>
      </c>
      <c r="AZ177" s="64">
        <f t="shared" si="563"/>
        <v>-2.4699886440159927E-3</v>
      </c>
      <c r="BA177" s="64">
        <f t="shared" si="563"/>
        <v>0.49660901082612213</v>
      </c>
      <c r="BB177" s="64">
        <f t="shared" ref="BB177" si="564">BB98/(BB67+BB68)</f>
        <v>0.30359154074213124</v>
      </c>
      <c r="BC177" s="64">
        <f t="shared" ref="BC177:BD177" si="565">BC98/(BC67+BC68)</f>
        <v>3.7653763258698743E-2</v>
      </c>
      <c r="BD177" s="64">
        <f t="shared" si="565"/>
        <v>-8.3822477548564353E-2</v>
      </c>
      <c r="BE177" s="64">
        <f t="shared" ref="BE177" si="566">BE98/(BE67+BE68)</f>
        <v>-4.1616024979277168E-2</v>
      </c>
    </row>
    <row r="179" spans="2:57" ht="13.5" customHeight="1" x14ac:dyDescent="0.25">
      <c r="B179" s="12" t="s">
        <v>105</v>
      </c>
    </row>
    <row r="180" spans="2:57" ht="13.5" customHeight="1" x14ac:dyDescent="0.25">
      <c r="B180" s="62" t="s">
        <v>108</v>
      </c>
      <c r="C180" s="63">
        <f t="shared" ref="C180:N180" si="567">C24/C49</f>
        <v>0.9976926764952655</v>
      </c>
      <c r="D180" s="63">
        <f t="shared" si="567"/>
        <v>1.0240177064843425</v>
      </c>
      <c r="E180" s="63">
        <f t="shared" si="567"/>
        <v>1.1729133512593974</v>
      </c>
      <c r="F180" s="63">
        <f t="shared" si="567"/>
        <v>1.7522836482896091</v>
      </c>
      <c r="G180" s="63">
        <f t="shared" si="567"/>
        <v>1.6288479222314665</v>
      </c>
      <c r="H180" s="63">
        <f t="shared" si="567"/>
        <v>1.7253474776414108</v>
      </c>
      <c r="I180" s="63">
        <f t="shared" si="567"/>
        <v>1.8091894501250714</v>
      </c>
      <c r="J180" s="63">
        <f t="shared" si="567"/>
        <v>1.3947675776687689</v>
      </c>
      <c r="K180" s="63">
        <f t="shared" si="567"/>
        <v>1.209315446339017</v>
      </c>
      <c r="L180" s="63">
        <f t="shared" si="567"/>
        <v>1.2808462997848049</v>
      </c>
      <c r="M180" s="63">
        <f t="shared" si="567"/>
        <v>4.7148907050909603</v>
      </c>
      <c r="N180" s="63">
        <f t="shared" si="567"/>
        <v>7.5408606851495925</v>
      </c>
      <c r="O180" s="63">
        <f t="shared" ref="O180" si="568">O24/O49</f>
        <v>13.597317791076197</v>
      </c>
      <c r="P180" s="63">
        <f t="shared" ref="P180:Q180" si="569">P24/P49</f>
        <v>8.5401003969180476</v>
      </c>
      <c r="Q180" s="63">
        <f t="shared" si="569"/>
        <v>7.2929409226314288</v>
      </c>
      <c r="R180" s="68"/>
      <c r="S180" s="66">
        <f t="shared" ref="S180:AB180" si="570">S24/S49</f>
        <v>1.2378415145675095</v>
      </c>
      <c r="T180" s="63">
        <f t="shared" si="570"/>
        <v>1.8004713041403173</v>
      </c>
      <c r="U180" s="63">
        <f t="shared" si="570"/>
        <v>1.6065396455611949</v>
      </c>
      <c r="V180" s="63">
        <f t="shared" si="570"/>
        <v>1.7059391253060714</v>
      </c>
      <c r="W180" s="63">
        <f t="shared" si="570"/>
        <v>1.8035580990296094</v>
      </c>
      <c r="X180" s="63">
        <f t="shared" si="570"/>
        <v>1.3548754024919503</v>
      </c>
      <c r="Y180" s="63">
        <f t="shared" si="570"/>
        <v>1.20217238258071</v>
      </c>
      <c r="Z180" s="63">
        <f t="shared" si="570"/>
        <v>1.3652067249631694</v>
      </c>
      <c r="AA180" s="63">
        <f t="shared" si="570"/>
        <v>4.4424393629593499</v>
      </c>
      <c r="AB180" s="63">
        <f t="shared" si="570"/>
        <v>7.4172421637607453</v>
      </c>
      <c r="AC180" s="63">
        <f t="shared" ref="AC180" si="571">AC24/AC49</f>
        <v>17.129002209033082</v>
      </c>
      <c r="AD180" s="63">
        <f t="shared" ref="AD180:AE180" si="572">AD24/AD49</f>
        <v>10.094494021374908</v>
      </c>
      <c r="AE180" s="63">
        <f t="shared" si="572"/>
        <v>7.9309646672966183</v>
      </c>
      <c r="AF180" s="68"/>
      <c r="AG180" s="63">
        <f t="shared" ref="AG180:AQ180" si="573">AG24/AG49</f>
        <v>1.4473459132944886</v>
      </c>
      <c r="AH180" s="63">
        <f t="shared" si="573"/>
        <v>1.730507469430403</v>
      </c>
      <c r="AI180" s="63">
        <f t="shared" si="573"/>
        <v>1.5658538406960678</v>
      </c>
      <c r="AJ180" s="63">
        <f t="shared" si="573"/>
        <v>1.655644544880529</v>
      </c>
      <c r="AK180" s="63">
        <f t="shared" si="573"/>
        <v>1.5639256164107906</v>
      </c>
      <c r="AL180" s="63">
        <f t="shared" si="573"/>
        <v>1.4108927323549965</v>
      </c>
      <c r="AM180" s="63">
        <f t="shared" si="573"/>
        <v>1.2205958494843341</v>
      </c>
      <c r="AN180" s="63">
        <f t="shared" si="573"/>
        <v>2.5856073001887978</v>
      </c>
      <c r="AO180" s="63">
        <f t="shared" si="573"/>
        <v>5.2236594981163869</v>
      </c>
      <c r="AP180" s="63">
        <f t="shared" si="573"/>
        <v>9.6391558160764905</v>
      </c>
      <c r="AQ180" s="63">
        <f t="shared" si="573"/>
        <v>7.7126918229668622</v>
      </c>
      <c r="AR180" s="63">
        <f t="shared" ref="AR180" si="574">AR24/AR49</f>
        <v>8.0880289410217063</v>
      </c>
      <c r="AS180" s="68"/>
      <c r="AT180" s="63">
        <f t="shared" ref="AT180:BC180" si="575">AT24/AT49</f>
        <v>1.3976003108908968</v>
      </c>
      <c r="AU180" s="63">
        <f t="shared" si="575"/>
        <v>1.6023797719385227</v>
      </c>
      <c r="AV180" s="63">
        <f t="shared" si="575"/>
        <v>1.5681825781641865</v>
      </c>
      <c r="AW180" s="63">
        <f t="shared" si="575"/>
        <v>2.2543960474172686</v>
      </c>
      <c r="AX180" s="63">
        <f t="shared" si="575"/>
        <v>1.5358734077773413</v>
      </c>
      <c r="AY180" s="63">
        <f t="shared" si="575"/>
        <v>1.3386894855442804</v>
      </c>
      <c r="AZ180" s="63">
        <f t="shared" si="575"/>
        <v>1.2332702217228777</v>
      </c>
      <c r="BA180" s="63">
        <f t="shared" si="575"/>
        <v>3.713936906359355</v>
      </c>
      <c r="BB180" s="63">
        <f t="shared" si="575"/>
        <v>6.4885946131683978</v>
      </c>
      <c r="BC180" s="63">
        <f t="shared" si="575"/>
        <v>17.183179672680755</v>
      </c>
      <c r="BD180" s="63">
        <f t="shared" ref="BD180:BE180" si="576">BD24/BD49</f>
        <v>8.095633058207909</v>
      </c>
      <c r="BE180" s="63">
        <f t="shared" si="576"/>
        <v>6.9716775343622457</v>
      </c>
    </row>
    <row r="182" spans="2:57" ht="13.5" customHeight="1" x14ac:dyDescent="0.25">
      <c r="B182" s="12" t="s">
        <v>109</v>
      </c>
    </row>
    <row r="183" spans="2:57" ht="13.5" customHeight="1" x14ac:dyDescent="0.25">
      <c r="B183" s="62" t="s">
        <v>110</v>
      </c>
      <c r="C183" s="63">
        <f t="shared" ref="C183:N183" si="577">C51/C28</f>
        <v>0.76168247587089055</v>
      </c>
      <c r="D183" s="63">
        <f t="shared" si="577"/>
        <v>0.75307136463292812</v>
      </c>
      <c r="E183" s="63">
        <f t="shared" si="577"/>
        <v>0.6740410253702579</v>
      </c>
      <c r="F183" s="63">
        <f t="shared" si="577"/>
        <v>0.43015648020780239</v>
      </c>
      <c r="G183" s="63">
        <f t="shared" si="577"/>
        <v>0.53696333122593254</v>
      </c>
      <c r="H183" s="63">
        <f t="shared" si="577"/>
        <v>0.53983163491360209</v>
      </c>
      <c r="I183" s="63">
        <f t="shared" si="577"/>
        <v>0.40600718784129014</v>
      </c>
      <c r="J183" s="63">
        <f t="shared" si="577"/>
        <v>0.58529126549837229</v>
      </c>
      <c r="K183" s="63">
        <f t="shared" si="577"/>
        <v>0.65950143836308428</v>
      </c>
      <c r="L183" s="63">
        <f t="shared" si="577"/>
        <v>0.65229848646663791</v>
      </c>
      <c r="M183" s="63">
        <f t="shared" si="577"/>
        <v>0.19093283859919088</v>
      </c>
      <c r="N183" s="63">
        <f t="shared" si="577"/>
        <v>0.11122502275861587</v>
      </c>
      <c r="O183" s="63">
        <f t="shared" ref="O183" si="578">O51/O28</f>
        <v>6.8181750261685325E-2</v>
      </c>
      <c r="P183" s="63">
        <f t="shared" ref="P183:Q183" si="579">P51/P28</f>
        <v>0.10931990111277567</v>
      </c>
      <c r="Q183" s="63">
        <f t="shared" si="579"/>
        <v>0.11335577058264712</v>
      </c>
      <c r="R183" s="68"/>
      <c r="S183" s="66">
        <f t="shared" ref="S183:AB183" si="580">S51/S28</f>
        <v>0.63906515439192568</v>
      </c>
      <c r="T183" s="63">
        <f t="shared" si="580"/>
        <v>0.40632981223055392</v>
      </c>
      <c r="U183" s="63">
        <f t="shared" si="580"/>
        <v>0.54259428284191169</v>
      </c>
      <c r="V183" s="63">
        <f t="shared" si="580"/>
        <v>0.54384871536370027</v>
      </c>
      <c r="W183" s="63">
        <f t="shared" si="580"/>
        <v>0.44678867950139128</v>
      </c>
      <c r="X183" s="63">
        <f t="shared" si="580"/>
        <v>0.60309244455299527</v>
      </c>
      <c r="Y183" s="63">
        <f t="shared" si="580"/>
        <v>0.65364511468597308</v>
      </c>
      <c r="Z183" s="63">
        <f t="shared" si="580"/>
        <v>0.62312242073939828</v>
      </c>
      <c r="AA183" s="63">
        <f t="shared" si="580"/>
        <v>0.2036359649680699</v>
      </c>
      <c r="AB183" s="63">
        <f t="shared" si="580"/>
        <v>0.10874869239285245</v>
      </c>
      <c r="AC183" s="63">
        <f t="shared" ref="AC183" si="581">AC51/AC28</f>
        <v>6.3920955632097168E-2</v>
      </c>
      <c r="AD183" s="63">
        <f t="shared" ref="AD183:AE183" si="582">AD51/AD28</f>
        <v>0.10119218203634774</v>
      </c>
      <c r="AE183" s="63">
        <f t="shared" si="582"/>
        <v>9.7747037814361976E-2</v>
      </c>
      <c r="AF183" s="68"/>
      <c r="AG183" s="63">
        <f t="shared" ref="AG183:AQ183" si="583">AG51/AG28</f>
        <v>0.66490503899687359</v>
      </c>
      <c r="AH183" s="63">
        <f t="shared" si="583"/>
        <v>0.41800769971126084</v>
      </c>
      <c r="AI183" s="63">
        <f t="shared" si="583"/>
        <v>0.55915192977926942</v>
      </c>
      <c r="AJ183" s="63">
        <f t="shared" si="583"/>
        <v>0.52922570054167217</v>
      </c>
      <c r="AK183" s="63">
        <f t="shared" si="583"/>
        <v>0.49551603131279803</v>
      </c>
      <c r="AL183" s="63">
        <f t="shared" si="583"/>
        <v>0.62594145776235488</v>
      </c>
      <c r="AM183" s="63">
        <f t="shared" si="583"/>
        <v>0.64421122699235878</v>
      </c>
      <c r="AN183" s="63">
        <f t="shared" si="583"/>
        <v>0.41575838076956839</v>
      </c>
      <c r="AO183" s="63">
        <f t="shared" si="583"/>
        <v>0.17378217092207418</v>
      </c>
      <c r="AP183" s="63">
        <f t="shared" si="583"/>
        <v>8.1042545240600325E-2</v>
      </c>
      <c r="AQ183" s="63">
        <f t="shared" si="583"/>
        <v>0.11567092139858803</v>
      </c>
      <c r="AR183" s="63">
        <f t="shared" ref="AR183" si="584">AR51/AR28</f>
        <v>0.12029936979376107</v>
      </c>
      <c r="AS183" s="68"/>
      <c r="AT183" s="63">
        <f t="shared" ref="AT183:BC183" si="585">AT51/AT28</f>
        <v>0.67231837984222298</v>
      </c>
      <c r="AU183" s="63">
        <f t="shared" si="585"/>
        <v>0.46033142086833584</v>
      </c>
      <c r="AV183" s="63">
        <f t="shared" si="585"/>
        <v>0.57352492354454343</v>
      </c>
      <c r="AW183" s="63">
        <f t="shared" si="585"/>
        <v>0.43356826527098019</v>
      </c>
      <c r="AX183" s="63">
        <f t="shared" si="585"/>
        <v>0.53428765396178834</v>
      </c>
      <c r="AY183" s="63">
        <f t="shared" si="585"/>
        <v>0.6512152979039354</v>
      </c>
      <c r="AZ183" s="63">
        <f t="shared" si="585"/>
        <v>0.64001900793215627</v>
      </c>
      <c r="BA183" s="63">
        <f t="shared" si="585"/>
        <v>0.23217892749591257</v>
      </c>
      <c r="BB183" s="63">
        <f t="shared" si="585"/>
        <v>0.13342874185562684</v>
      </c>
      <c r="BC183" s="63">
        <f t="shared" si="585"/>
        <v>5.452644100262654E-2</v>
      </c>
      <c r="BD183" s="63">
        <f t="shared" ref="BD183:BE183" si="586">BD51/BD28</f>
        <v>0.10480957876917471</v>
      </c>
      <c r="BE183" s="63">
        <f t="shared" si="586"/>
        <v>0.12755217347732303</v>
      </c>
    </row>
    <row r="185" spans="2:57" ht="13.5" customHeight="1" x14ac:dyDescent="0.25">
      <c r="B185" s="12" t="s">
        <v>111</v>
      </c>
    </row>
    <row r="186" spans="2:57" ht="13.5" customHeight="1" x14ac:dyDescent="0.25">
      <c r="B186" s="62" t="s">
        <v>112</v>
      </c>
      <c r="C186" s="64">
        <f t="shared" ref="C186:N186" si="587">C98/C28</f>
        <v>4.2693157466318918E-3</v>
      </c>
      <c r="D186" s="64">
        <f t="shared" si="587"/>
        <v>9.0422012635730312E-3</v>
      </c>
      <c r="E186" s="64">
        <f t="shared" si="587"/>
        <v>0.11131497663613084</v>
      </c>
      <c r="F186" s="64">
        <f t="shared" si="587"/>
        <v>6.8922913023658217E-2</v>
      </c>
      <c r="G186" s="64">
        <f t="shared" si="587"/>
        <v>7.1979711477671127E-2</v>
      </c>
      <c r="H186" s="64">
        <f t="shared" si="587"/>
        <v>6.5238306221912776E-2</v>
      </c>
      <c r="I186" s="64">
        <f t="shared" si="587"/>
        <v>7.1402110165455057E-2</v>
      </c>
      <c r="J186" s="64">
        <f t="shared" si="587"/>
        <v>1.8577266745168665E-2</v>
      </c>
      <c r="K186" s="64">
        <f t="shared" si="587"/>
        <v>1.9195899202918202E-2</v>
      </c>
      <c r="L186" s="64">
        <f t="shared" si="587"/>
        <v>-5.2519840397609588E-3</v>
      </c>
      <c r="M186" s="64">
        <f t="shared" si="587"/>
        <v>0.72563429177731997</v>
      </c>
      <c r="N186" s="64">
        <f t="shared" si="587"/>
        <v>0.345241800107565</v>
      </c>
      <c r="O186" s="64">
        <f t="shared" ref="O186" si="588">O98/O28</f>
        <v>-0.17615329785387437</v>
      </c>
      <c r="P186" s="64">
        <f t="shared" ref="P186:Q186" si="589">P98/P28</f>
        <v>-2.3658707908821353E-2</v>
      </c>
      <c r="Q186" s="64">
        <f t="shared" si="589"/>
        <v>4.7757600849501071E-2</v>
      </c>
      <c r="R186" s="67"/>
      <c r="S186" s="65">
        <f t="shared" ref="S186:AB186" si="590">S98/S28</f>
        <v>2.5482162486259619E-2</v>
      </c>
      <c r="T186" s="64">
        <f t="shared" si="590"/>
        <v>1.5753018817808471E-2</v>
      </c>
      <c r="U186" s="64">
        <f t="shared" si="590"/>
        <v>2.0648967551622419E-2</v>
      </c>
      <c r="V186" s="64">
        <f t="shared" si="590"/>
        <v>1.7034796688357317E-2</v>
      </c>
      <c r="W186" s="64">
        <f t="shared" si="590"/>
        <v>9.3206343460851076E-4</v>
      </c>
      <c r="X186" s="64">
        <f t="shared" si="590"/>
        <v>1.5625048926130154E-2</v>
      </c>
      <c r="Y186" s="64">
        <f t="shared" si="590"/>
        <v>-9.5504006839493751E-3</v>
      </c>
      <c r="Z186" s="64">
        <f t="shared" si="590"/>
        <v>5.0538200609838234E-2</v>
      </c>
      <c r="AA186" s="64">
        <f t="shared" si="590"/>
        <v>0.17361024040083564</v>
      </c>
      <c r="AB186" s="64">
        <f t="shared" si="590"/>
        <v>5.8198048729905544E-3</v>
      </c>
      <c r="AC186" s="64">
        <f t="shared" ref="AC186" si="591">AC98/AC28</f>
        <v>-1.7329372848173902E-2</v>
      </c>
      <c r="AD186" s="64">
        <f t="shared" ref="AD186:AE186" si="592">AD98/AD28</f>
        <v>1.1471683173374712E-2</v>
      </c>
      <c r="AE186" s="64">
        <f t="shared" si="592"/>
        <v>3.0086733073877936E-2</v>
      </c>
      <c r="AF186" s="67"/>
      <c r="AG186" s="64">
        <f t="shared" ref="AG186:AQ186" si="593">AG98/AG28</f>
        <v>4.2245685866553924E-2</v>
      </c>
      <c r="AH186" s="64">
        <f t="shared" si="593"/>
        <v>3.7199230028873917E-2</v>
      </c>
      <c r="AI186" s="64">
        <f t="shared" si="593"/>
        <v>3.7059506905899056E-2</v>
      </c>
      <c r="AJ186" s="64">
        <f t="shared" si="593"/>
        <v>4.1291776535929393E-2</v>
      </c>
      <c r="AK186" s="64">
        <f t="shared" si="593"/>
        <v>4.8417435418425187E-3</v>
      </c>
      <c r="AL186" s="64">
        <f t="shared" si="593"/>
        <v>1.697550783935256E-2</v>
      </c>
      <c r="AM186" s="64">
        <f t="shared" si="593"/>
        <v>-4.6513150536197055E-3</v>
      </c>
      <c r="AN186" s="64">
        <f t="shared" si="593"/>
        <v>0.38281993994630609</v>
      </c>
      <c r="AO186" s="64">
        <f t="shared" si="593"/>
        <v>0.23640671709427397</v>
      </c>
      <c r="AP186" s="64">
        <f t="shared" si="593"/>
        <v>-1.7227426313385608E-3</v>
      </c>
      <c r="AQ186" s="64">
        <f t="shared" si="593"/>
        <v>-9.3945117739903383E-3</v>
      </c>
      <c r="AR186" s="64">
        <f t="shared" ref="AR186" si="594">AR98/AR28</f>
        <v>9.2503097828970718E-3</v>
      </c>
      <c r="AS186" s="67"/>
      <c r="AT186" s="64">
        <f t="shared" ref="AT186:BC186" si="595">AT98/AT28</f>
        <v>6.6964237928561487E-2</v>
      </c>
      <c r="AU186" s="64">
        <f t="shared" si="595"/>
        <v>6.1130381890216835E-2</v>
      </c>
      <c r="AV186" s="64">
        <f t="shared" si="595"/>
        <v>5.12734271353028E-2</v>
      </c>
      <c r="AW186" s="64">
        <f t="shared" si="595"/>
        <v>5.9774251912358904E-2</v>
      </c>
      <c r="AX186" s="64">
        <f t="shared" si="595"/>
        <v>1.3061778682959945E-2</v>
      </c>
      <c r="AY186" s="64">
        <f t="shared" si="595"/>
        <v>2.0314768505484436E-2</v>
      </c>
      <c r="AZ186" s="64">
        <f t="shared" si="595"/>
        <v>-2.5953138136491573E-3</v>
      </c>
      <c r="BA186" s="64">
        <f t="shared" si="595"/>
        <v>0.65686650827951487</v>
      </c>
      <c r="BB186" s="64">
        <f t="shared" si="595"/>
        <v>0.33684644970799327</v>
      </c>
      <c r="BC186" s="64">
        <f t="shared" si="595"/>
        <v>1.2573294457709402E-2</v>
      </c>
      <c r="BD186" s="64">
        <f t="shared" ref="BD186:BE186" si="596">BD98/BD28</f>
        <v>-2.9383846645214828E-2</v>
      </c>
      <c r="BE186" s="64">
        <f t="shared" si="596"/>
        <v>-1.655126523587095E-2</v>
      </c>
    </row>
  </sheetData>
  <phoneticPr fontId="10" type="noConversion"/>
  <printOptions horizontalCentered="1"/>
  <pageMargins left="0.25" right="0.25" top="0.75" bottom="0.75" header="0.3" footer="0.3"/>
  <pageSetup paperSize="9" scale="72" fitToHeight="0" orientation="portrait" r:id="rId1"/>
  <headerFooter>
    <oddHeader xml:space="preserve">&amp;L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Mercator</vt:lpstr>
      <vt:lpstr>Mercator!Obszar_wydruku</vt:lpstr>
      <vt:lpstr>Mercator!Tytuły_wydruku</vt:lpstr>
    </vt:vector>
  </TitlesOfParts>
  <Company>Mercator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Juszczęć</dc:creator>
  <cp:lastModifiedBy>Szymon Śliz</cp:lastModifiedBy>
  <cp:lastPrinted>2014-08-26T07:50:09Z</cp:lastPrinted>
  <dcterms:created xsi:type="dcterms:W3CDTF">2014-03-20T07:38:52Z</dcterms:created>
  <dcterms:modified xsi:type="dcterms:W3CDTF">2025-05-30T09:53:15Z</dcterms:modified>
</cp:coreProperties>
</file>